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cribiq.sharepoint.com/sites/20252026-Programmesdefinancement/Bioalimentaire20252026/C144-Bioalimentaire/02-Formulaires/"/>
    </mc:Choice>
  </mc:AlternateContent>
  <xr:revisionPtr revIDLastSave="323" documentId="8_{77E3AF86-E592-4623-9AE3-93B3D1D9B3B2}" xr6:coauthVersionLast="47" xr6:coauthVersionMax="47" xr10:uidLastSave="{4A7A5A0B-F0F7-4A49-B333-BFE283CE7864}"/>
  <workbookProtection workbookAlgorithmName="SHA-512" workbookHashValue="/iskHYWdXboHwgsrC50jlEHD+xGS2kh3zoE8cJ4DASoj81K2kHYUkYs0ZwfG5ZDQtLVkvxuINEecBXBWwvlI8g==" workbookSaltValue="MEes38ovO5apkY/XtpslUA==" workbookSpinCount="100000" lockStructure="1"/>
  <bookViews>
    <workbookView xWindow="-120" yWindow="-120" windowWidth="29040" windowHeight="15720" tabRatio="789" firstSheet="1" activeTab="3" xr2:uid="{00000000-000D-0000-FFFF-FFFF00000000}"/>
  </bookViews>
  <sheets>
    <sheet name="Données" sheetId="15" state="hidden" r:id="rId1"/>
    <sheet name="Ventilation des coûts" sheetId="4" r:id="rId2"/>
    <sheet name="Ventilation Contrib. espèce" sheetId="21" r:id="rId3"/>
    <sheet name="Ventilation Contrib. en nature" sheetId="22" r:id="rId4"/>
    <sheet name="Form. 7- Fiche Synthèse" sheetId="12" state="hidden" r:id="rId5"/>
    <sheet name="Résumé" sheetId="20" state="hidden" r:id="rId6"/>
    <sheet name="Feuil1" sheetId="18" state="hidden" r:id="rId7"/>
  </sheets>
  <definedNames>
    <definedName name="_xlnm.Print_Area" localSheetId="4">'Form. 7- Fiche Synthèse'!$A$1:$M$40</definedName>
    <definedName name="_xlnm.Print_Area" localSheetId="1">'Ventilation des coûts'!$A$1:$K$72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22" l="1"/>
  <c r="B11" i="22"/>
  <c r="B10" i="22"/>
  <c r="B9" i="22"/>
  <c r="B8" i="22"/>
  <c r="B7" i="22"/>
  <c r="B6" i="22"/>
  <c r="B5" i="22"/>
  <c r="B12" i="22" s="1"/>
  <c r="B13" i="22" s="1"/>
  <c r="B4" i="22"/>
  <c r="B3" i="22"/>
  <c r="F12" i="22"/>
  <c r="E12" i="22"/>
  <c r="D12" i="22"/>
  <c r="D15" i="21"/>
  <c r="D14" i="21"/>
  <c r="D13" i="21"/>
  <c r="D16" i="21" s="1"/>
  <c r="D12" i="21"/>
  <c r="D8" i="21"/>
  <c r="D7" i="21"/>
  <c r="D6" i="21"/>
  <c r="D9" i="21" s="1"/>
  <c r="D3" i="21"/>
  <c r="G46" i="4" l="1"/>
  <c r="K43" i="4"/>
  <c r="K40" i="4"/>
  <c r="G37" i="4"/>
  <c r="H36" i="4"/>
  <c r="H35" i="4"/>
  <c r="H34" i="4"/>
  <c r="H33" i="4"/>
  <c r="H32" i="4"/>
  <c r="H31" i="4"/>
  <c r="H30" i="4"/>
  <c r="H29" i="4"/>
  <c r="H28" i="4"/>
  <c r="H27" i="4"/>
  <c r="K54" i="4"/>
  <c r="K52" i="4"/>
  <c r="C46" i="4"/>
  <c r="K46" i="4" s="1"/>
  <c r="D36" i="4"/>
  <c r="D35" i="4"/>
  <c r="D34" i="4"/>
  <c r="D33" i="4"/>
  <c r="D32" i="4"/>
  <c r="D31" i="4"/>
  <c r="D30" i="4"/>
  <c r="D29" i="4"/>
  <c r="D28" i="4"/>
  <c r="D27" i="4"/>
  <c r="J23" i="4"/>
  <c r="J22" i="4"/>
  <c r="I21" i="4"/>
  <c r="H21" i="4"/>
  <c r="G21" i="4"/>
  <c r="F23" i="4"/>
  <c r="F22" i="4"/>
  <c r="E21" i="4"/>
  <c r="D21" i="4"/>
  <c r="C21" i="4"/>
  <c r="J19" i="4"/>
  <c r="J18" i="4"/>
  <c r="J17" i="4"/>
  <c r="J16" i="4"/>
  <c r="F19" i="4"/>
  <c r="F18" i="4"/>
  <c r="F17" i="4"/>
  <c r="F16" i="4"/>
  <c r="I15" i="4"/>
  <c r="H15" i="4"/>
  <c r="E15" i="4"/>
  <c r="D15" i="4"/>
  <c r="K28" i="4" l="1"/>
  <c r="F21" i="4"/>
  <c r="K22" i="4"/>
  <c r="J21" i="4"/>
  <c r="H37" i="4"/>
  <c r="K31" i="4"/>
  <c r="K33" i="4"/>
  <c r="K34" i="4"/>
  <c r="K29" i="4"/>
  <c r="K30" i="4"/>
  <c r="K35" i="4"/>
  <c r="K36" i="4"/>
  <c r="K18" i="4"/>
  <c r="K27" i="4"/>
  <c r="K23" i="4"/>
  <c r="K19" i="4"/>
  <c r="K32" i="4"/>
  <c r="K17" i="4"/>
  <c r="D37" i="4"/>
  <c r="K16" i="4"/>
  <c r="K25" i="4" l="1"/>
  <c r="K37" i="4"/>
  <c r="K21" i="4"/>
  <c r="I5" i="4" l="1"/>
  <c r="H5" i="4"/>
  <c r="G5" i="4"/>
  <c r="E5" i="4"/>
  <c r="D5" i="4"/>
  <c r="G38" i="4"/>
  <c r="G15" i="4"/>
  <c r="J15" i="4" s="1"/>
  <c r="J13" i="4"/>
  <c r="K13" i="4" s="1"/>
  <c r="J12" i="4"/>
  <c r="J11" i="4"/>
  <c r="J10" i="4"/>
  <c r="J9" i="4"/>
  <c r="J8" i="4"/>
  <c r="J7" i="4"/>
  <c r="J6" i="4"/>
  <c r="C5" i="4"/>
  <c r="F13" i="4"/>
  <c r="F12" i="4"/>
  <c r="F11" i="4"/>
  <c r="F10" i="4"/>
  <c r="F9" i="4"/>
  <c r="F8" i="4"/>
  <c r="K8" i="4" s="1"/>
  <c r="F7" i="4"/>
  <c r="K7" i="4" s="1"/>
  <c r="F6" i="4"/>
  <c r="K6" i="4" s="1"/>
  <c r="F5" i="4" l="1"/>
  <c r="K10" i="4"/>
  <c r="K12" i="4"/>
  <c r="K11" i="4"/>
  <c r="J5" i="4"/>
  <c r="K5" i="4" s="1"/>
  <c r="K9" i="4"/>
  <c r="C63" i="20" l="1"/>
  <c r="C62" i="20"/>
  <c r="C61" i="20"/>
  <c r="C60" i="20"/>
  <c r="C57" i="20"/>
  <c r="C56" i="20"/>
  <c r="C55" i="20"/>
  <c r="C54" i="20"/>
  <c r="C53" i="20"/>
  <c r="C52" i="20"/>
  <c r="C51" i="20"/>
  <c r="C50" i="20"/>
  <c r="J48" i="20"/>
  <c r="I48" i="20"/>
  <c r="I47" i="20"/>
  <c r="I46" i="20"/>
  <c r="I43" i="20"/>
  <c r="D43" i="20"/>
  <c r="B43" i="20"/>
  <c r="M42" i="20"/>
  <c r="I42" i="20"/>
  <c r="D42" i="20"/>
  <c r="B42" i="20"/>
  <c r="M41" i="20"/>
  <c r="I41" i="20"/>
  <c r="D41" i="20"/>
  <c r="B41" i="20"/>
  <c r="M40" i="20"/>
  <c r="I40" i="20"/>
  <c r="I39" i="20"/>
  <c r="I32" i="20"/>
  <c r="H32" i="20"/>
  <c r="I31" i="20"/>
  <c r="H31" i="20"/>
  <c r="J30" i="20"/>
  <c r="I30" i="20"/>
  <c r="H30" i="20"/>
  <c r="J29" i="20"/>
  <c r="I29" i="20"/>
  <c r="H29" i="20"/>
  <c r="S28" i="20"/>
  <c r="J28" i="20"/>
  <c r="I28" i="20"/>
  <c r="H28" i="20"/>
  <c r="G28" i="20"/>
  <c r="F28" i="20"/>
  <c r="E28" i="20"/>
  <c r="D28" i="20"/>
  <c r="C28" i="20"/>
  <c r="B28" i="20"/>
  <c r="E10" i="20"/>
  <c r="D10" i="20"/>
  <c r="C10" i="20"/>
  <c r="H9" i="12"/>
  <c r="C4" i="20"/>
  <c r="J17" i="20" a="1"/>
  <c r="J17" i="20" s="1"/>
  <c r="C15" i="4"/>
  <c r="H17" i="20"/>
  <c r="E12" i="20"/>
  <c r="D12" i="20"/>
  <c r="E11" i="20"/>
  <c r="E9" i="20"/>
  <c r="D8" i="20"/>
  <c r="E14" i="18"/>
  <c r="F9" i="18"/>
  <c r="B9" i="18"/>
  <c r="D18" i="18"/>
  <c r="E18" i="18"/>
  <c r="E17" i="18"/>
  <c r="D16" i="18"/>
  <c r="E16" i="18"/>
  <c r="E15" i="18"/>
  <c r="C16" i="18"/>
  <c r="E2" i="12"/>
  <c r="E1" i="12"/>
  <c r="L3" i="12"/>
  <c r="L4" i="12"/>
  <c r="H2" i="12"/>
  <c r="H1" i="12"/>
  <c r="B8" i="12"/>
  <c r="K1" i="12"/>
  <c r="A26" i="12"/>
  <c r="J26" i="12" s="1"/>
  <c r="A25" i="12"/>
  <c r="J25" i="12" s="1"/>
  <c r="A24" i="12"/>
  <c r="G24" i="12" s="1"/>
  <c r="A23" i="12"/>
  <c r="J23" i="12" s="1"/>
  <c r="A22" i="12"/>
  <c r="J22" i="12" s="1"/>
  <c r="A21" i="12"/>
  <c r="J21" i="12" s="1"/>
  <c r="H24" i="12"/>
  <c r="H23" i="12"/>
  <c r="H21" i="12"/>
  <c r="H25" i="12"/>
  <c r="H22" i="12"/>
  <c r="C37" i="4"/>
  <c r="B12" i="12"/>
  <c r="B11" i="12"/>
  <c r="B10" i="12"/>
  <c r="B9" i="12"/>
  <c r="H31" i="12"/>
  <c r="G31" i="12"/>
  <c r="F31" i="12"/>
  <c r="H36" i="12"/>
  <c r="G36" i="12"/>
  <c r="F36" i="12"/>
  <c r="G9" i="12"/>
  <c r="I12" i="12"/>
  <c r="I11" i="12"/>
  <c r="I10" i="12"/>
  <c r="I9" i="12"/>
  <c r="I8" i="12"/>
  <c r="I13" i="12" s="1"/>
  <c r="H12" i="12"/>
  <c r="H11" i="12"/>
  <c r="H10" i="12"/>
  <c r="H8" i="12"/>
  <c r="G12" i="12"/>
  <c r="J12" i="12" s="1"/>
  <c r="G11" i="12"/>
  <c r="J11" i="12" s="1"/>
  <c r="G10" i="12"/>
  <c r="J10" i="12" s="1"/>
  <c r="G8" i="12"/>
  <c r="A20" i="12"/>
  <c r="J20" i="12" s="1"/>
  <c r="A19" i="12"/>
  <c r="G19" i="12" s="1"/>
  <c r="A18" i="12"/>
  <c r="J18" i="12" s="1"/>
  <c r="A17" i="12"/>
  <c r="J17" i="12" s="1"/>
  <c r="I7" i="12"/>
  <c r="H7" i="12"/>
  <c r="G7" i="12"/>
  <c r="A12" i="12"/>
  <c r="F12" i="12" s="1"/>
  <c r="A11" i="12"/>
  <c r="F11" i="12"/>
  <c r="A10" i="12"/>
  <c r="F10" i="12" s="1"/>
  <c r="A9" i="12"/>
  <c r="F9" i="12" s="1"/>
  <c r="A8" i="12"/>
  <c r="F8" i="12" s="1"/>
  <c r="M52" i="12"/>
  <c r="M54" i="12" s="1"/>
  <c r="L52" i="12"/>
  <c r="I52" i="12"/>
  <c r="F52" i="12"/>
  <c r="M50" i="12"/>
  <c r="J50" i="12"/>
  <c r="K50" i="12"/>
  <c r="G50" i="12"/>
  <c r="B50" i="12"/>
  <c r="E50" i="12"/>
  <c r="E54" i="12" s="1"/>
  <c r="M48" i="12"/>
  <c r="I48" i="12"/>
  <c r="H18" i="20"/>
  <c r="H20" i="12"/>
  <c r="H19" i="12"/>
  <c r="H18" i="12"/>
  <c r="H17" i="12"/>
  <c r="D50" i="12"/>
  <c r="B54" i="12"/>
  <c r="G53" i="12" s="1"/>
  <c r="G18" i="12"/>
  <c r="B51" i="12"/>
  <c r="G20" i="12"/>
  <c r="F50" i="12"/>
  <c r="K54" i="12"/>
  <c r="L50" i="12"/>
  <c r="H50" i="12"/>
  <c r="H54" i="12" s="1"/>
  <c r="G54" i="12"/>
  <c r="G49" i="12" s="1"/>
  <c r="B53" i="12"/>
  <c r="B49" i="12"/>
  <c r="I50" i="12"/>
  <c r="F37" i="12" l="1"/>
  <c r="G25" i="12"/>
  <c r="J24" i="12"/>
  <c r="G22" i="12"/>
  <c r="J19" i="12"/>
  <c r="G21" i="12"/>
  <c r="G23" i="12"/>
  <c r="F15" i="4"/>
  <c r="K15" i="4" s="1"/>
  <c r="C56" i="4"/>
  <c r="F16" i="18"/>
  <c r="D14" i="18"/>
  <c r="E8" i="20"/>
  <c r="F32" i="12"/>
  <c r="C18" i="18"/>
  <c r="F18" i="18" s="1"/>
  <c r="C12" i="20"/>
  <c r="F12" i="20" s="1"/>
  <c r="D11" i="20"/>
  <c r="D17" i="18"/>
  <c r="J18" i="20" a="1"/>
  <c r="J18" i="20" s="1"/>
  <c r="H13" i="12"/>
  <c r="J47" i="20" s="1"/>
  <c r="J8" i="12"/>
  <c r="G17" i="12"/>
  <c r="J9" i="12"/>
  <c r="E13" i="18"/>
  <c r="G26" i="12"/>
  <c r="E7" i="20"/>
  <c r="G13" i="12"/>
  <c r="J46" i="20" s="1"/>
  <c r="C14" i="18"/>
  <c r="I54" i="12"/>
  <c r="G51" i="12" s="1"/>
  <c r="C8" i="20"/>
  <c r="H26" i="12"/>
  <c r="H27" i="12" s="1"/>
  <c r="F8" i="20" l="1"/>
  <c r="F14" i="18"/>
  <c r="E14" i="20"/>
  <c r="E16" i="20" s="1"/>
  <c r="F10" i="20"/>
  <c r="D13" i="18"/>
  <c r="C11" i="20"/>
  <c r="F11" i="20" s="1"/>
  <c r="C17" i="18"/>
  <c r="F17" i="18" s="1"/>
  <c r="J13" i="12"/>
  <c r="N39" i="20"/>
  <c r="M39" i="20" s="1"/>
  <c r="E20" i="18"/>
  <c r="D7" i="20" l="1"/>
  <c r="Q28" i="20"/>
  <c r="K56" i="4"/>
  <c r="C38" i="4" s="1"/>
  <c r="C15" i="18"/>
  <c r="C9" i="20"/>
  <c r="C7" i="20"/>
  <c r="F7" i="20" s="1"/>
  <c r="C13" i="18"/>
  <c r="F13" i="18" s="1"/>
  <c r="D15" i="18" l="1"/>
  <c r="D20" i="18" s="1"/>
  <c r="D9" i="20"/>
  <c r="D14" i="20" s="1"/>
  <c r="B17" i="20" s="1"/>
  <c r="K19" i="20" s="1"/>
  <c r="F9" i="20" l="1"/>
  <c r="F15" i="18"/>
  <c r="D16" i="20"/>
  <c r="L39" i="20" l="1"/>
  <c r="D17" i="12"/>
  <c r="L41" i="20"/>
  <c r="D19" i="12"/>
  <c r="D24" i="12"/>
  <c r="D26" i="12"/>
  <c r="B26" i="12" l="1"/>
  <c r="K26" i="12"/>
  <c r="D25" i="12"/>
  <c r="K25" i="12"/>
  <c r="B25" i="12"/>
  <c r="K24" i="12"/>
  <c r="B24" i="12"/>
  <c r="D23" i="12"/>
  <c r="B23" i="12"/>
  <c r="K23" i="12"/>
  <c r="D22" i="12"/>
  <c r="D21" i="12"/>
  <c r="L43" i="20"/>
  <c r="B22" i="12"/>
  <c r="K22" i="12"/>
  <c r="K21" i="12"/>
  <c r="K43" i="20" s="1"/>
  <c r="B21" i="12"/>
  <c r="J43" i="20" s="1"/>
  <c r="D20" i="12"/>
  <c r="L42" i="20"/>
  <c r="K20" i="12"/>
  <c r="K42" i="20" s="1"/>
  <c r="B20" i="12"/>
  <c r="J42" i="20" s="1"/>
  <c r="B19" i="12"/>
  <c r="J41" i="20" s="1"/>
  <c r="J9" i="20"/>
  <c r="K19" i="12"/>
  <c r="K41" i="20" s="1"/>
  <c r="L40" i="20"/>
  <c r="D18" i="12"/>
  <c r="K18" i="12"/>
  <c r="K40" i="20" s="1"/>
  <c r="J8" i="20"/>
  <c r="B18" i="12"/>
  <c r="J40" i="20" s="1"/>
  <c r="B17" i="12"/>
  <c r="J39" i="20" s="1"/>
  <c r="J7" i="20"/>
  <c r="K17" i="12"/>
  <c r="K39" i="20" s="1"/>
  <c r="D10" i="12"/>
  <c r="D27" i="12" l="1"/>
  <c r="L17" i="12"/>
  <c r="E17" i="12"/>
  <c r="B27" i="12"/>
  <c r="E18" i="12"/>
  <c r="E19" i="12"/>
  <c r="E20" i="12"/>
  <c r="E21" i="12"/>
  <c r="E22" i="12"/>
  <c r="E23" i="12"/>
  <c r="E24" i="12"/>
  <c r="E25" i="12"/>
  <c r="E26" i="12"/>
  <c r="D9" i="12"/>
  <c r="G57" i="4"/>
  <c r="C10" i="12"/>
  <c r="D8" i="12"/>
  <c r="L51" i="20" s="1"/>
  <c r="D12" i="12"/>
  <c r="D11" i="12"/>
  <c r="C37" i="12" l="1"/>
  <c r="L28" i="20"/>
  <c r="E27" i="12"/>
  <c r="K28" i="20" s="1"/>
  <c r="C26" i="12"/>
  <c r="C20" i="12"/>
  <c r="C24" i="12"/>
  <c r="C22" i="12"/>
  <c r="C19" i="12"/>
  <c r="C18" i="12"/>
  <c r="C23" i="12"/>
  <c r="C21" i="12"/>
  <c r="C17" i="12"/>
  <c r="C25" i="12"/>
  <c r="D13" i="12"/>
  <c r="D48" i="12" s="1"/>
  <c r="D54" i="12" s="1"/>
  <c r="C9" i="12"/>
  <c r="C57" i="4"/>
  <c r="C8" i="12"/>
  <c r="J51" i="20" s="1"/>
  <c r="N28" i="20"/>
  <c r="K16" i="12"/>
  <c r="L16" i="12" s="1"/>
  <c r="L27" i="12" s="1"/>
  <c r="C12" i="12"/>
  <c r="C11" i="12"/>
  <c r="C27" i="12" l="1"/>
  <c r="F48" i="12"/>
  <c r="F54" i="12" s="1"/>
  <c r="K57" i="4"/>
  <c r="M28" i="20"/>
  <c r="C13" i="12"/>
  <c r="J48" i="12" s="1"/>
  <c r="J54" i="12" l="1"/>
  <c r="J49" i="12" s="1"/>
  <c r="L48" i="12"/>
  <c r="G56" i="12"/>
  <c r="A37" i="12"/>
  <c r="C13" i="20"/>
  <c r="C19" i="18"/>
  <c r="J19" i="20"/>
  <c r="F56" i="12"/>
  <c r="L31" i="12" l="1"/>
  <c r="J20" i="20"/>
  <c r="M31" i="12"/>
  <c r="F19" i="18"/>
  <c r="C20" i="18"/>
  <c r="J51" i="12"/>
  <c r="L54" i="12"/>
  <c r="K31" i="12"/>
  <c r="C14" i="20"/>
  <c r="F13" i="20"/>
  <c r="J53" i="12"/>
  <c r="F20" i="18" l="1"/>
  <c r="A31" i="12"/>
  <c r="F14" i="20"/>
  <c r="G13" i="20" s="1"/>
  <c r="L8" i="20" l="1"/>
  <c r="L18" i="20"/>
  <c r="G7" i="20"/>
  <c r="L9" i="20"/>
  <c r="L12" i="20"/>
  <c r="G11" i="20"/>
  <c r="G9" i="20"/>
  <c r="L10" i="20"/>
  <c r="L17" i="20"/>
  <c r="G10" i="20"/>
  <c r="L11" i="20"/>
  <c r="L14" i="20"/>
  <c r="G12" i="20"/>
  <c r="L7" i="20"/>
  <c r="L15" i="20"/>
  <c r="G8" i="20"/>
  <c r="L13" i="20"/>
  <c r="L16" i="20"/>
  <c r="L19" i="20"/>
  <c r="F17" i="20" s="1"/>
  <c r="O28" i="20"/>
  <c r="P28" i="20" l="1"/>
  <c r="R28" i="20"/>
  <c r="L20" i="20"/>
  <c r="C15" i="20"/>
  <c r="J21" i="20"/>
  <c r="C48" i="20" s="1"/>
  <c r="G14" i="20"/>
  <c r="D21" i="18" l="1"/>
  <c r="D22" i="18" s="1"/>
  <c r="E21" i="18"/>
  <c r="E22" i="18" s="1"/>
  <c r="J22" i="20"/>
  <c r="B37" i="12"/>
  <c r="C31" i="12"/>
  <c r="B31" i="12" s="1"/>
  <c r="C21" i="18"/>
  <c r="F15" i="20"/>
  <c r="F16" i="20" s="1"/>
  <c r="B48" i="20" s="1"/>
  <c r="C16" i="20"/>
  <c r="D37" i="12" l="1"/>
  <c r="K51" i="20"/>
  <c r="F21" i="18"/>
  <c r="F22" i="18" s="1"/>
  <c r="B7" i="18" s="1"/>
  <c r="C22"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Mohammed Benyagoub</author>
  </authors>
  <commentList>
    <comment ref="B48" authorId="0" shapeId="0" xr:uid="{00000000-0006-0000-0800-000001000000}">
      <text>
        <r>
          <rPr>
            <b/>
            <sz val="9"/>
            <color indexed="81"/>
            <rFont val="Tahoma"/>
            <family val="2"/>
          </rPr>
          <t>Mohammed Benyagoub:</t>
        </r>
        <r>
          <rPr>
            <sz val="9"/>
            <color indexed="81"/>
            <rFont val="Tahoma"/>
            <family val="2"/>
          </rPr>
          <t xml:space="preserve">
Au plus tard le 31 mars 2016; le CRIBIQ retient 10 % du montant prévu et sera déboursé lors du drnier versement (cellule L42)</t>
        </r>
      </text>
    </comment>
    <comment ref="G48" authorId="0" shapeId="0" xr:uid="{00000000-0006-0000-0800-000002000000}">
      <text>
        <r>
          <rPr>
            <b/>
            <sz val="9"/>
            <color indexed="81"/>
            <rFont val="Tahoma"/>
            <family val="2"/>
          </rPr>
          <t>Mohammed Benyagoub:</t>
        </r>
        <r>
          <rPr>
            <sz val="9"/>
            <color indexed="81"/>
            <rFont val="Tahoma"/>
            <family val="2"/>
          </rPr>
          <t xml:space="preserve">
Au plus tard: le 31 mars 2017; le CRIBIQ retient 10 % du montant prévu et sera déboursé lors du drnier versement (cellule L42)</t>
        </r>
      </text>
    </comment>
    <comment ref="J48" authorId="0" shapeId="0" xr:uid="{00000000-0006-0000-0800-000003000000}">
      <text>
        <r>
          <rPr>
            <b/>
            <sz val="9"/>
            <color indexed="81"/>
            <rFont val="Tahoma"/>
            <family val="2"/>
          </rPr>
          <t>Mohammed Benyagoub:</t>
        </r>
        <r>
          <rPr>
            <sz val="9"/>
            <color indexed="81"/>
            <rFont val="Tahoma"/>
            <family val="2"/>
          </rPr>
          <t xml:space="preserve">
Au plus tard le 31 mars 2018; le CRIBIQ retient 10 % du montant prévu et sera déboursé lors du drnier versement (cellule L42)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tc={C68E2F08-B696-4C60-ACB1-72EAA1E62549}</author>
    <author>tc={A255CBD0-AA99-415C-A983-489F2E94CFC9}</author>
    <author>tc={587263FF-C011-48E2-B7E9-015636617E05}</author>
    <author>tc={CDBB6894-D35A-424B-8E1E-E5F14FAF58B8}</author>
    <author>tc={5145E0FD-F481-4564-B28A-80BB3C9D8142}</author>
    <author>tc={54A98130-74B1-4C1F-8F33-45987D1E53BD}</author>
    <author>tc={ECB37210-165A-4627-9669-1891638DC94B}</author>
    <author>tc={BA01011C-D439-4C13-A704-A8671F2CC245}</author>
    <author>tc={D647888E-6C5C-490E-8F27-3984621417F7}</author>
  </authors>
  <commentList>
    <comment ref="H7" authorId="0" shapeId="0" xr:uid="{C68E2F08-B696-4C60-ACB1-72EAA1E6254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Inscrire le nom de l’entreprise</t>
      </text>
    </comment>
    <comment ref="D15" authorId="1" shapeId="0" xr:uid="{A255CBD0-AA99-415C-A983-489F2E94CFC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Étendre les FIR sur le nombre d’année</t>
      </text>
    </comment>
    <comment ref="E15" authorId="2" shapeId="0" xr:uid="{587263FF-C011-48E2-B7E9-015636617E0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Étendre les FIR sur le nombre d’année</t>
      </text>
    </comment>
    <comment ref="K37" authorId="3" shapeId="0" xr:uid="{CDBB6894-D35A-424B-8E1E-E5F14FAF58B8}">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Retenu sur le premier versement</t>
      </text>
    </comment>
    <comment ref="L37" authorId="4" shapeId="0" xr:uid="{5145E0FD-F481-4564-B28A-80BB3C9D8142}">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Vérifier si il y a plusieurs IRPQ ( Form.A4) pour valider le ratio de chacun </t>
      </text>
    </comment>
    <comment ref="N37" authorId="5" shapeId="0" xr:uid="{54A98130-74B1-4C1F-8F33-45987D1E53BD}">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Les contributions en nature considérées s’appliquent seulement aux GE (pour le programme PSO). La contribution est applicable pour la valeur totale du projet et non pour un industriel en particulier (parce qu’on a pas le prorata par entreprise)</t>
      </text>
    </comment>
    <comment ref="C41" authorId="6" shapeId="0" xr:uid="{ECB37210-165A-4627-9669-1891638DC94B}">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Voir dans la DD</t>
      </text>
    </comment>
    <comment ref="M43" authorId="7" shapeId="0" xr:uid="{BA01011C-D439-4C13-A704-A8671F2CC245}">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À vérifier ! La feuille référence (Form.A5) est barrée et affiche seulement les valeurs pour 4 industriels.</t>
      </text>
    </comment>
    <comment ref="J45" authorId="8" shapeId="0" xr:uid="{D647888E-6C5C-490E-8F27-3984621417F7}">
      <text>
        <t xml:space="preserve">[Commentaire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Vérifier si il y a plusieurs IRPQ ( Form.A3, F6) pour valider le ratio de chacun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<sst xmlns="http://schemas.openxmlformats.org/spreadsheetml/2006/main" count="423" uniqueCount="297">
  <si>
    <t>Données</t>
  </si>
  <si>
    <t>Académiques/CdeR</t>
  </si>
  <si>
    <t>Identifiez Type ENTR</t>
  </si>
  <si>
    <t>Sélectionnez type de partenaire</t>
  </si>
  <si>
    <t>IRPQ</t>
  </si>
  <si>
    <t>Type ENTR</t>
  </si>
  <si>
    <t>Sélectionner le type de projet</t>
  </si>
  <si>
    <t>ACER</t>
  </si>
  <si>
    <t>PME</t>
  </si>
  <si>
    <t>AGRINOVA</t>
  </si>
  <si>
    <t>GE</t>
  </si>
  <si>
    <t>BIOPTERRE</t>
  </si>
  <si>
    <t>Regroupement industriel</t>
  </si>
  <si>
    <t>CANMET</t>
  </si>
  <si>
    <t>CDBQ</t>
  </si>
  <si>
    <t>CECPA</t>
  </si>
  <si>
    <t>Secteurs</t>
  </si>
  <si>
    <t>CÉPROCQ</t>
  </si>
  <si>
    <t>Responsable CRIBIQ</t>
  </si>
  <si>
    <t>CERFO</t>
  </si>
  <si>
    <t>Veuillez sélectionner le secteur</t>
  </si>
  <si>
    <t>Laila Ben Said</t>
  </si>
  <si>
    <t>CEROM</t>
  </si>
  <si>
    <t>Bioalimentaire</t>
  </si>
  <si>
    <t>Daniela Bernic</t>
  </si>
  <si>
    <t>CINTECH</t>
  </si>
  <si>
    <t>Bioproduits industriels</t>
  </si>
  <si>
    <t>Jean-Philippe Chenel</t>
  </si>
  <si>
    <t>CNETE</t>
  </si>
  <si>
    <t>Environnement</t>
  </si>
  <si>
    <t>Cristina Marques</t>
  </si>
  <si>
    <t xml:space="preserve">CNRC </t>
  </si>
  <si>
    <t>COREM</t>
  </si>
  <si>
    <t>CRBM</t>
  </si>
  <si>
    <t>CRD-Québec</t>
  </si>
  <si>
    <t>CRD-Sainte-Hyacinthe</t>
  </si>
  <si>
    <t>CRD-Saint-Jean-Sur-Richelieu</t>
  </si>
  <si>
    <t>CRD-Sherbrooke</t>
  </si>
  <si>
    <t>CRIQ (IQ)</t>
  </si>
  <si>
    <t>CRVI</t>
  </si>
  <si>
    <t>CTE</t>
  </si>
  <si>
    <t>CTRI</t>
  </si>
  <si>
    <t>CTTÉI</t>
  </si>
  <si>
    <t>FPINNOVATIONS</t>
  </si>
  <si>
    <t>GROUPE CTT</t>
  </si>
  <si>
    <t>INNOFIBRE</t>
  </si>
  <si>
    <t>INRS</t>
  </si>
  <si>
    <t>IRDA</t>
  </si>
  <si>
    <t>ITEGA</t>
  </si>
  <si>
    <t>Kemitek (OLÉOTEK)</t>
  </si>
  <si>
    <t>MERINOV</t>
  </si>
  <si>
    <t>POLYTECHNIQE</t>
  </si>
  <si>
    <t>SEREX</t>
  </si>
  <si>
    <t>TRANSBIOTECH</t>
  </si>
  <si>
    <t xml:space="preserve">U. de MONTRÉAL </t>
  </si>
  <si>
    <t>U. de SHERBROOKE</t>
  </si>
  <si>
    <t>U. LAVAL</t>
  </si>
  <si>
    <t>U. McGILL</t>
  </si>
  <si>
    <t>UQAC</t>
  </si>
  <si>
    <t>UQAM</t>
  </si>
  <si>
    <t>UQAR</t>
  </si>
  <si>
    <t>UQAT</t>
  </si>
  <si>
    <t>UQO</t>
  </si>
  <si>
    <t>UQTR</t>
  </si>
  <si>
    <t>Légende</t>
  </si>
  <si>
    <t>FIR</t>
  </si>
  <si>
    <t>Frais indirects de recherche</t>
  </si>
  <si>
    <t>OSP</t>
  </si>
  <si>
    <t>Industriel 1</t>
  </si>
  <si>
    <t>Industriel 2</t>
  </si>
  <si>
    <t>Industriel 3</t>
  </si>
  <si>
    <t>Industriel 4</t>
  </si>
  <si>
    <t>Industriel 5</t>
  </si>
  <si>
    <t>Total</t>
  </si>
  <si>
    <t xml:space="preserve">A. Salaires, traitements et avantages sociaux </t>
  </si>
  <si>
    <t>Montant total projet</t>
  </si>
  <si>
    <t xml:space="preserve">Total salaires, traitements et avantages sociaux </t>
  </si>
  <si>
    <t>Techniciens</t>
  </si>
  <si>
    <t xml:space="preserve">Professionnels de recherche </t>
  </si>
  <si>
    <t>Chargé de projets</t>
  </si>
  <si>
    <t xml:space="preserve">Assitant de recherche </t>
  </si>
  <si>
    <t>nb</t>
  </si>
  <si>
    <t xml:space="preserve">Autres: </t>
  </si>
  <si>
    <r>
      <t>B. Bourses aux étudiants</t>
    </r>
    <r>
      <rPr>
        <b/>
        <sz val="9"/>
        <color theme="5" tint="-0.249977111117893"/>
        <rFont val="Calibri"/>
        <family val="2"/>
        <scheme val="minor"/>
      </rPr>
      <t xml:space="preserve">    </t>
    </r>
  </si>
  <si>
    <t xml:space="preserve"> </t>
  </si>
  <si>
    <t>Maitrise</t>
  </si>
  <si>
    <t>PhD</t>
  </si>
  <si>
    <t>PostDoc</t>
  </si>
  <si>
    <t>Autres</t>
  </si>
  <si>
    <t xml:space="preserve">C. Produits consommables et fournitures </t>
  </si>
  <si>
    <t xml:space="preserve">Produits consommables </t>
  </si>
  <si>
    <t xml:space="preserve">Fournitures </t>
  </si>
  <si>
    <t>D. Location ou achat d'équipements nécessaire au projet</t>
  </si>
  <si>
    <t>Coût par équipement</t>
  </si>
  <si>
    <t>Coût admissible</t>
  </si>
  <si>
    <t xml:space="preserve"> La location ou l'achat d'équipements ne doit pas dépasser 25K$/équipement. / Le total des équipements doit être inférieur à 25% du coût total du projet. / Au dépôt de la DD : Fournir une soumission spécifiant le coût pour chacun des équipements. </t>
  </si>
  <si>
    <r>
      <rPr>
        <b/>
        <sz val="11"/>
        <rFont val="Calibri"/>
        <family val="2"/>
        <scheme val="minor"/>
      </rPr>
      <t>Équipement :</t>
    </r>
    <r>
      <rPr>
        <sz val="11"/>
        <rFont val="Calibri"/>
        <family val="2"/>
        <scheme val="minor"/>
      </rPr>
      <t xml:space="preserve"> Description et justification </t>
    </r>
    <r>
      <rPr>
        <sz val="11"/>
        <color rgb="FFFF0000"/>
        <rFont val="Calibri"/>
        <family val="2"/>
        <scheme val="minor"/>
      </rPr>
      <t>(obligatoire)</t>
    </r>
  </si>
  <si>
    <r>
      <rPr>
        <b/>
        <sz val="11"/>
        <rFont val="Calibri"/>
        <family val="2"/>
        <scheme val="minor"/>
      </rPr>
      <t>Équipement :</t>
    </r>
    <r>
      <rPr>
        <sz val="11"/>
        <rFont val="Calibri"/>
        <family val="2"/>
        <scheme val="minor"/>
      </rPr>
      <t xml:space="preserve">Description et justification </t>
    </r>
    <r>
      <rPr>
        <sz val="11"/>
        <color rgb="FFFF0000"/>
        <rFont val="Calibri"/>
        <family val="2"/>
        <scheme val="minor"/>
      </rPr>
      <t>(obligatoire)</t>
    </r>
  </si>
  <si>
    <t>Coût total vs  Coût total admissible:</t>
  </si>
  <si>
    <t xml:space="preserve">% coût Équipements vs côut total du projet </t>
  </si>
  <si>
    <t>E. Frais de déplacement et de séjour</t>
  </si>
  <si>
    <t>Justifer le montant :</t>
  </si>
  <si>
    <t>F. Frais de gestion et d'exploitation de propriété intellectuelle</t>
  </si>
  <si>
    <t>Inserez la justification ici</t>
  </si>
  <si>
    <r>
      <t xml:space="preserve">G. Honoraires professionnels
</t>
    </r>
    <r>
      <rPr>
        <b/>
        <sz val="10"/>
        <color theme="5" tint="-0.249977111117893"/>
        <rFont val="Calibri"/>
        <family val="2"/>
        <scheme val="minor"/>
      </rPr>
      <t>Représente au maximum 10% du coût total du projet sans toutefois dépasser 25 000$</t>
    </r>
  </si>
  <si>
    <t>Honoraires professionnels 1</t>
  </si>
  <si>
    <t xml:space="preserve">Détaillez s'il y a lieu: </t>
  </si>
  <si>
    <t>Honoraires professionnels 2</t>
  </si>
  <si>
    <t>H. Frais de diffusion des connaissances</t>
  </si>
  <si>
    <t>I. Frais de plateforme (animalerie; serres, laboratoire lourd, … etc.)</t>
  </si>
  <si>
    <r>
      <t>TOTAL</t>
    </r>
    <r>
      <rPr>
        <b/>
        <sz val="18"/>
        <color indexed="17"/>
        <rFont val="Calibri"/>
        <family val="2"/>
      </rPr>
      <t xml:space="preserve"> </t>
    </r>
    <r>
      <rPr>
        <b/>
        <sz val="16"/>
        <rFont val="Calibri"/>
        <family val="2"/>
      </rPr>
      <t xml:space="preserve"> </t>
    </r>
  </si>
  <si>
    <t>VÉRIFICATION DU TOTAL VS FORMULAIRE A2</t>
  </si>
  <si>
    <t>Année 1</t>
  </si>
  <si>
    <t>Année 2</t>
  </si>
  <si>
    <t>Année 3</t>
  </si>
  <si>
    <t>Montant demandé au CRIBIQ</t>
  </si>
  <si>
    <t>Prorata</t>
  </si>
  <si>
    <t>Autre</t>
  </si>
  <si>
    <t>CRIBIQ</t>
  </si>
  <si>
    <r>
      <t xml:space="preserve">Nature des contributions </t>
    </r>
    <r>
      <rPr>
        <b/>
        <i/>
        <sz val="12"/>
        <color theme="2" tint="-0.749992370372631"/>
        <rFont val="Calibri (Corps)"/>
      </rPr>
      <t>(ressources humaines, matières premières et autres matériaux, infrastructures, licences, etc.)</t>
    </r>
  </si>
  <si>
    <t>Description des contributions en nature des entreprises et comment elles sont essentielles à la réalisation du projet</t>
  </si>
  <si>
    <t>TOTAL</t>
  </si>
  <si>
    <t>Total des contributions industrielles en espèces + nature</t>
  </si>
  <si>
    <t>Num du projet</t>
  </si>
  <si>
    <t xml:space="preserve">NMT de départ </t>
  </si>
  <si>
    <t>Titre</t>
  </si>
  <si>
    <t>Durée, mois</t>
  </si>
  <si>
    <t>NMT de fin</t>
  </si>
  <si>
    <t>Fiche Projet</t>
  </si>
  <si>
    <t>FGC</t>
  </si>
  <si>
    <t>Part CRIBIQ</t>
  </si>
  <si>
    <t>Part Industriel</t>
  </si>
  <si>
    <t>Taxes</t>
  </si>
  <si>
    <t>Demandeur principal</t>
  </si>
  <si>
    <t>Engag. CRIBIQ vs IRPQ</t>
  </si>
  <si>
    <t>Engag. OSP  envers IRPQ</t>
  </si>
  <si>
    <t>Type</t>
  </si>
  <si>
    <t>Montant</t>
  </si>
  <si>
    <t>FGC (Hors Taxes)</t>
  </si>
  <si>
    <t>Engag. Total  IND (En espèces)</t>
  </si>
  <si>
    <t>IND Participants (en nature)</t>
  </si>
  <si>
    <t>Frais de gestion du CRIBIQ</t>
  </si>
  <si>
    <t>IND</t>
  </si>
  <si>
    <t>Mnt engagé pour le financement des coûts admissibles</t>
  </si>
  <si>
    <t>FIR industriel</t>
  </si>
  <si>
    <t>Montant total versé par l'industriel</t>
  </si>
  <si>
    <t>Mnt (nat.)</t>
  </si>
  <si>
    <t>MEIE</t>
  </si>
  <si>
    <t>NB  IND participants</t>
  </si>
  <si>
    <t>RATIOS</t>
  </si>
  <si>
    <t>% Coûts admissible pour FIR</t>
  </si>
  <si>
    <t>% FIR</t>
  </si>
  <si>
    <t>Mnt FIR</t>
  </si>
  <si>
    <t>Regroupt</t>
  </si>
  <si>
    <t>% MEIE</t>
  </si>
  <si>
    <t>% Public</t>
  </si>
  <si>
    <t>% Ind.</t>
  </si>
  <si>
    <t>Frais indirects de recherche des IRPQ</t>
  </si>
  <si>
    <t>Ventilation du Coût total du projet</t>
  </si>
  <si>
    <t>NB  IRPQ participants</t>
  </si>
  <si>
    <t>Coût admissibles</t>
  </si>
  <si>
    <t>FIR-CRIBIQ</t>
  </si>
  <si>
    <t>FIR-IND</t>
  </si>
  <si>
    <t>Coût total</t>
  </si>
  <si>
    <t>Univ</t>
  </si>
  <si>
    <t>CCTT</t>
  </si>
  <si>
    <t>Autres IRPQ</t>
  </si>
  <si>
    <t>Industriel(s)</t>
  </si>
  <si>
    <t>Institut(s) de recherche publique au Québec</t>
  </si>
  <si>
    <t>Autre(s) organisme(s) subventionnaires publics</t>
  </si>
  <si>
    <t>Ventillation des versements et ratios</t>
  </si>
  <si>
    <t>An 1 (au 28 février 2016)</t>
  </si>
  <si>
    <t xml:space="preserve">An2 (au 28 février 2017) </t>
  </si>
  <si>
    <t>À la plus lointaine des dates (au28 févriers 2018 ou versement totaux des partenaires financiers)</t>
  </si>
  <si>
    <t>Coût total du Projet</t>
  </si>
  <si>
    <t xml:space="preserve">Coût direct </t>
  </si>
  <si>
    <t>FG du CRIBIQ</t>
  </si>
  <si>
    <t>ss-total</t>
  </si>
  <si>
    <t>Coût direct</t>
  </si>
  <si>
    <t>ss-total cummultaif</t>
  </si>
  <si>
    <t>% CRIBIQ vs coût direct</t>
  </si>
  <si>
    <t>Industriels</t>
  </si>
  <si>
    <t>% Indus. vs coût direct</t>
  </si>
  <si>
    <t>CRSNG</t>
  </si>
  <si>
    <t>% public vs coûts dir.</t>
  </si>
  <si>
    <t>Vérification du budget</t>
  </si>
  <si>
    <t>Identification ou
numéro du projet :</t>
  </si>
  <si>
    <t>RSRI :</t>
  </si>
  <si>
    <t>Choisir dans la cellule H1
PME ou GE</t>
  </si>
  <si>
    <t>Conforme</t>
  </si>
  <si>
    <t>Non conforme</t>
  </si>
  <si>
    <t>Remplissage auto</t>
  </si>
  <si>
    <t>Budget de dépenses</t>
  </si>
  <si>
    <t>Budget des contributions</t>
  </si>
  <si>
    <t>Poste de dépenses</t>
  </si>
  <si>
    <t>Total ($)</t>
  </si>
  <si>
    <t>Pourcentage des dépenses</t>
  </si>
  <si>
    <t>Nom de l'entreprise</t>
  </si>
  <si>
    <t>Type d'entreprise (PME ou GE)</t>
  </si>
  <si>
    <t>Montant en espèce ($)</t>
  </si>
  <si>
    <t>Contribution en nature 
(volet GE)</t>
  </si>
  <si>
    <t>Pourcentage sur coûts directs (%)</t>
  </si>
  <si>
    <t>Salaires traitements et 
avantages sociaux</t>
  </si>
  <si>
    <t xml:space="preserve">Entreprise 1
</t>
  </si>
  <si>
    <t xml:space="preserve">Bourses à des étudiants </t>
  </si>
  <si>
    <t xml:space="preserve">Entreprise 2
</t>
  </si>
  <si>
    <t xml:space="preserve">Matériel (produits consommables et fournitures) </t>
  </si>
  <si>
    <r>
      <t xml:space="preserve">Entreprise 3
</t>
    </r>
    <r>
      <rPr>
        <sz val="9"/>
        <color theme="5" tint="0.39997558519241921"/>
        <rFont val="Arial Nova"/>
        <family val="2"/>
      </rPr>
      <t>(À préciser)</t>
    </r>
  </si>
  <si>
    <t>Achat ou location d’équipement</t>
  </si>
  <si>
    <r>
      <t xml:space="preserve">Entreprise 4
</t>
    </r>
    <r>
      <rPr>
        <sz val="9"/>
        <color theme="5" tint="0.39997558519241921"/>
        <rFont val="Arial Nova"/>
        <family val="2"/>
      </rPr>
      <t>(À préciser)</t>
    </r>
  </si>
  <si>
    <t>Frais de déplacement et de séjour</t>
  </si>
  <si>
    <r>
      <t xml:space="preserve">Entreprise 5
</t>
    </r>
    <r>
      <rPr>
        <sz val="9"/>
        <color theme="5" tint="0.39997558519241921"/>
        <rFont val="Arial Nova"/>
        <family val="2"/>
      </rPr>
      <t>(À préciser)</t>
    </r>
  </si>
  <si>
    <t xml:space="preserve">Autre </t>
  </si>
  <si>
    <r>
      <t xml:space="preserve">Entreprise 6
</t>
    </r>
    <r>
      <rPr>
        <sz val="9"/>
        <color theme="5" tint="0.39997558519241921"/>
        <rFont val="Arial Nova"/>
        <family val="2"/>
      </rPr>
      <t>(À préciser)</t>
    </r>
  </si>
  <si>
    <t>Frais de gestion de RSRI 
(5% maximum)</t>
  </si>
  <si>
    <r>
      <t xml:space="preserve">Entreprise 7
</t>
    </r>
    <r>
      <rPr>
        <sz val="9"/>
        <color theme="5" tint="0.39997558519241921"/>
        <rFont val="Arial Nova"/>
        <family val="2"/>
      </rPr>
      <t>(À préciser)</t>
    </r>
  </si>
  <si>
    <r>
      <t xml:space="preserve">Entreprise 8
</t>
    </r>
    <r>
      <rPr>
        <sz val="9"/>
        <color theme="5" tint="0.39997558519241921"/>
        <rFont val="Arial Nova"/>
        <family val="2"/>
      </rPr>
      <t>(À préciser)</t>
    </r>
  </si>
  <si>
    <t>Frais indirects de recherche (FIR) MEIE</t>
  </si>
  <si>
    <r>
      <t xml:space="preserve">Entreprise 9
</t>
    </r>
    <r>
      <rPr>
        <sz val="9"/>
        <color rgb="FFFFCC99"/>
        <rFont val="Arial Nova"/>
        <family val="2"/>
      </rPr>
      <t>(À préciser)</t>
    </r>
  </si>
  <si>
    <t>Coût total du projet</t>
  </si>
  <si>
    <r>
      <t xml:space="preserve">Entreprise 10
</t>
    </r>
    <r>
      <rPr>
        <sz val="9"/>
        <color theme="5" tint="0.39997558519241921"/>
        <rFont val="Arial Nova"/>
        <family val="2"/>
      </rPr>
      <t>(À préciser)</t>
    </r>
  </si>
  <si>
    <t>Montant de FIR maximal admissible</t>
  </si>
  <si>
    <t>Contribution MEIE (max 40% PME ou max 20% GE des coûts directs)</t>
  </si>
  <si>
    <t>Total des contributions au coût direct</t>
  </si>
  <si>
    <t>Contribution du MEIE aux FIR</t>
  </si>
  <si>
    <t>Total des contributions au projet</t>
  </si>
  <si>
    <t>Résumé du projet</t>
  </si>
  <si>
    <t>PROJET</t>
  </si>
  <si>
    <t>PARTENAIRES</t>
  </si>
  <si>
    <t xml:space="preserve">CRIBIQ  </t>
  </si>
  <si>
    <t>#ID SIGO</t>
  </si>
  <si>
    <t>Titre long</t>
  </si>
  <si>
    <t>TYPE</t>
  </si>
  <si>
    <t>NMT départ</t>
  </si>
  <si>
    <t>Durée (mois)</t>
  </si>
  <si>
    <t>Indutriels</t>
  </si>
  <si>
    <t>CD (Total)</t>
  </si>
  <si>
    <t>FIR IND (total)</t>
  </si>
  <si>
    <t>CD</t>
  </si>
  <si>
    <t>FG (MEIE)</t>
  </si>
  <si>
    <t>CRIBIQ total</t>
  </si>
  <si>
    <t>Autres OSP</t>
  </si>
  <si>
    <t>Nom</t>
  </si>
  <si>
    <t>Fiche MEIE</t>
  </si>
  <si>
    <t>SIGO</t>
  </si>
  <si>
    <t>Participants source</t>
  </si>
  <si>
    <t>Engagement total espèce</t>
  </si>
  <si>
    <t>Frais de gestion</t>
  </si>
  <si>
    <t>FIR industriels TOTAL</t>
  </si>
  <si>
    <t>Nature Non-considérée</t>
  </si>
  <si>
    <t>Nature considérée</t>
  </si>
  <si>
    <t>Section 2 - Partenaire de projet</t>
  </si>
  <si>
    <t>(Ind E)</t>
  </si>
  <si>
    <t>(FG IND)</t>
  </si>
  <si>
    <t>(FIR IND)</t>
  </si>
  <si>
    <t>(Ind N-NC)</t>
  </si>
  <si>
    <t>(Ind N-C)</t>
  </si>
  <si>
    <t>Partenaires industriels</t>
  </si>
  <si>
    <t>Personnes responsables</t>
  </si>
  <si>
    <t>NEQ</t>
  </si>
  <si>
    <t xml:space="preserve">Section 3 - Renseignements sur le projet </t>
  </si>
  <si>
    <t xml:space="preserve">Engagement total </t>
  </si>
  <si>
    <t>Complémentaire</t>
  </si>
  <si>
    <t xml:space="preserve">Coût total du projet (y compris les FIR) </t>
  </si>
  <si>
    <t>Montant demandé au MEIE (y compris les FIR)</t>
  </si>
  <si>
    <t>FIR MEIE</t>
  </si>
  <si>
    <t>FG Publics</t>
  </si>
  <si>
    <t>RSRI</t>
  </si>
  <si>
    <r>
      <t>B. Bourses aux étudiants</t>
    </r>
    <r>
      <rPr>
        <b/>
        <sz val="12"/>
        <color theme="5" tint="-0.249977111117893"/>
        <rFont val="Calibri"/>
        <family val="2"/>
        <scheme val="minor"/>
      </rPr>
      <t xml:space="preserve">           </t>
    </r>
  </si>
  <si>
    <t>Fiche MEIE Budget</t>
  </si>
  <si>
    <t>Section 3</t>
  </si>
  <si>
    <t>Coût total du projet (y compris les FIR)</t>
  </si>
  <si>
    <t>Niveau de maturation technologique (NMT) de départ</t>
  </si>
  <si>
    <t>Niveau de maturation technologique (NMT) ciblé</t>
  </si>
  <si>
    <t>Section 4 Montage financier</t>
  </si>
  <si>
    <t xml:space="preserve">Poste de dépenses </t>
  </si>
  <si>
    <t>Salaires, traitements et avantages sociaux</t>
  </si>
  <si>
    <t>Bourses à des étudiants</t>
  </si>
  <si>
    <t>Matériel (produits consommables et fournitures)</t>
  </si>
  <si>
    <t>Achat ou location d’équipements</t>
  </si>
  <si>
    <t>Frais de gestion du RSRI (5% maximum)</t>
  </si>
  <si>
    <t>Coûts directs :</t>
  </si>
  <si>
    <t>Frais indirects de recherche (FIR)</t>
  </si>
  <si>
    <t xml:space="preserve">Coût Total: </t>
  </si>
  <si>
    <t>Nom de l'IRPQ</t>
  </si>
  <si>
    <t>Pour la durée du projet</t>
  </si>
  <si>
    <t>Grand total</t>
  </si>
  <si>
    <t>Montant total demandé aux autres programmes</t>
  </si>
  <si>
    <t>Ventilation des coûts directs du projet par IRPQ</t>
  </si>
  <si>
    <t>IRPQ 1</t>
  </si>
  <si>
    <t>IRPQ 2</t>
  </si>
  <si>
    <t>Organisme 1</t>
  </si>
  <si>
    <t>Organisme 2</t>
  </si>
  <si>
    <t>Organisme 3</t>
  </si>
  <si>
    <t>Contributions privées au projet</t>
  </si>
  <si>
    <t xml:space="preserve">Ventilation des contributions en nature </t>
  </si>
  <si>
    <t>Ventilation des contributions en espèces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</si>
</sst>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0\ &quot;$&quot;_);\(#,##0\ &quot;$&quot;\)"/>
    <numFmt numFmtId="42" formatCode="_ * #,##0_)\ &quot;$&quot;_ ;_ * \(#,##0\)\ &quot;$&quot;_ ;_ * &quot;-&quot;_)\ &quot;$&quot;_ ;_ @_ "/>
    <numFmt numFmtId="44" formatCode="_ * #,##0.00_)\ &quot;$&quot;_ ;_ * \(#,##0.00\)\ &quot;$&quot;_ ;_ * &quot;-&quot;??_)\ &quot;$&quot;_ ;_ @_ "/>
    <numFmt numFmtId="164" formatCode="_ * #,##0_)\ &quot;$&quot;_ ;_ * \(#,##0\)\ &quot;$&quot;_ ;_ * &quot;-&quot;??_)\ &quot;$&quot;_ ;_ @_ "/>
    <numFmt numFmtId="165" formatCode="_ * #,##0_ \ [$$-C0C]_ ;_ * \-#,##0\ \ [$$-C0C]_ ;_ * &quot;-&quot;??_ \ [$$-C0C]_ ;_ @_ "/>
    <numFmt numFmtId="166" formatCode="#,##0\ &quot;$&quot;;\(#,##0\ &quot;$&quot;\)"/>
    <numFmt numFmtId="167" formatCode="#,##0\ &quot;$&quot;"/>
    <numFmt numFmtId="168" formatCode="#,##0\ _$"/>
    <numFmt numFmtId="169" formatCode="_ * #,##0_)\ _$_ ;_ * \(#,##0\)\ _$_ ;_ * &quot;-&quot;_)\ _$_ ;_ @_ "/>
  </numFmts>
  <fonts count="73">
    <font>
      <sz val="11"/>
      <color theme="1"/>
      <name val="Calibri"/>
      <family val="2"/>
      <scheme val="minor"/>
    </font>
    <font>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b/>
      <sz val="12"/>
      <color rgb="FFFF0000"/>
      <name val="Calibri"/>
      <family val="2"/>
      <scheme val="minor"/>
    </font>
    <font>
      <i/>
      <sz val="11"/>
      <color theme="1"/>
      <name val="Calibri"/>
      <family val="2"/>
      <scheme val="minor"/>
    </font>
    <font>
      <sz val="12"/>
      <name val="Calibri"/>
      <family val="2"/>
      <scheme val="minor"/>
    </font>
    <font>
      <b/>
      <sz val="16"/>
      <color rgb="FFFF0000"/>
      <name val="Calibri"/>
      <family val="2"/>
      <scheme val="minor"/>
    </font>
    <font>
      <b/>
      <sz val="11"/>
      <color theme="1"/>
      <name val="Calibri"/>
      <family val="2"/>
      <scheme val="minor"/>
    </font>
    <font>
      <b/>
      <sz val="18"/>
      <color indexed="17"/>
      <name val="Calibri"/>
      <family val="2"/>
    </font>
    <font>
      <i/>
      <sz val="12"/>
      <color theme="1"/>
      <name val="Calibri"/>
      <family val="2"/>
      <scheme val="minor"/>
    </font>
    <font>
      <sz val="12"/>
      <color theme="1"/>
      <name val="Calibri"/>
      <family val="2"/>
      <scheme val="minor"/>
    </font>
    <font>
      <sz val="10"/>
      <color theme="1"/>
      <name val="Calibri"/>
      <family val="2"/>
      <scheme val="minor"/>
    </font>
    <font>
      <b/>
      <i/>
      <sz val="12"/>
      <color rgb="FF002060"/>
      <name val="Calibri"/>
      <family val="2"/>
      <scheme val="minor"/>
    </font>
    <font>
      <b/>
      <sz val="11"/>
      <color rgb="FFFF0000"/>
      <name val="Calibri"/>
      <family val="2"/>
      <scheme val="minor"/>
    </font>
    <font>
      <b/>
      <sz val="16"/>
      <name val="Calibri"/>
      <family val="2"/>
    </font>
    <font>
      <b/>
      <sz val="16"/>
      <name val="Calibri"/>
      <family val="2"/>
      <scheme val="minor"/>
    </font>
    <font>
      <b/>
      <sz val="12"/>
      <name val="Calibri"/>
      <family val="2"/>
      <scheme val="minor"/>
    </font>
    <font>
      <b/>
      <sz val="11"/>
      <name val="Calibri"/>
      <family val="2"/>
      <scheme val="minor"/>
    </font>
    <font>
      <sz val="11"/>
      <name val="Calibri"/>
      <family val="2"/>
      <scheme val="minor"/>
    </font>
    <font>
      <i/>
      <sz val="12"/>
      <name val="Calibri"/>
      <family val="2"/>
      <scheme val="minor"/>
    </font>
    <font>
      <b/>
      <sz val="26"/>
      <color theme="1"/>
      <name val="Calibri"/>
      <family val="2"/>
      <scheme val="minor"/>
    </font>
    <font>
      <b/>
      <i/>
      <sz val="11"/>
      <name val="Calibri"/>
      <family val="2"/>
      <scheme val="minor"/>
    </font>
    <font>
      <b/>
      <sz val="10"/>
      <color theme="1"/>
      <name val="Calibri"/>
      <family val="2"/>
      <scheme val="minor"/>
    </font>
    <font>
      <b/>
      <sz val="28"/>
      <color theme="1"/>
      <name val="Calibri"/>
      <family val="2"/>
      <scheme val="minor"/>
    </font>
    <font>
      <b/>
      <i/>
      <sz val="11"/>
      <color theme="1"/>
      <name val="Calibri"/>
      <family val="2"/>
      <scheme val="minor"/>
    </font>
    <font>
      <b/>
      <sz val="24"/>
      <color theme="1"/>
      <name val="Calibri"/>
      <family val="2"/>
      <scheme val="minor"/>
    </font>
    <font>
      <sz val="10"/>
      <color indexed="8"/>
      <name val="Arial"/>
      <family val="2"/>
    </font>
    <font>
      <b/>
      <sz val="12"/>
      <color indexed="8"/>
      <name val="Calibri"/>
      <family val="2"/>
    </font>
    <font>
      <b/>
      <sz val="11"/>
      <color indexed="8"/>
      <name val="Calibri"/>
      <family val="2"/>
    </font>
    <font>
      <b/>
      <sz val="11"/>
      <color rgb="FF0070C0"/>
      <name val="Calibri"/>
      <family val="2"/>
    </font>
    <font>
      <b/>
      <sz val="10"/>
      <color indexed="8"/>
      <name val="Calibri"/>
      <family val="2"/>
    </font>
    <font>
      <sz val="11"/>
      <color indexed="8"/>
      <name val="Calibri"/>
      <family val="2"/>
    </font>
    <font>
      <sz val="11"/>
      <color theme="0" tint="-0.14999847407452621"/>
      <name val="Calibri"/>
      <family val="2"/>
      <scheme val="minor"/>
    </font>
    <font>
      <b/>
      <i/>
      <sz val="10"/>
      <color theme="1"/>
      <name val="Calibri"/>
      <family val="2"/>
      <scheme val="minor"/>
    </font>
    <font>
      <b/>
      <sz val="9"/>
      <color theme="1"/>
      <name val="Calibri"/>
      <family val="2"/>
      <scheme val="minor"/>
    </font>
    <font>
      <sz val="9"/>
      <color theme="1"/>
      <name val="Calibri"/>
      <family val="2"/>
      <scheme val="minor"/>
    </font>
    <font>
      <sz val="11"/>
      <color theme="1"/>
      <name val="Calibri"/>
      <family val="2"/>
    </font>
    <font>
      <b/>
      <sz val="11"/>
      <color theme="1"/>
      <name val="Calibri"/>
      <family val="2"/>
    </font>
    <font>
      <b/>
      <sz val="9"/>
      <color indexed="81"/>
      <name val="Tahoma"/>
      <family val="2"/>
    </font>
    <font>
      <sz val="9"/>
      <color indexed="81"/>
      <name val="Tahoma"/>
      <family val="2"/>
    </font>
    <font>
      <i/>
      <sz val="10"/>
      <color theme="1"/>
      <name val="Calibri"/>
      <family val="2"/>
      <scheme val="minor"/>
    </font>
    <font>
      <sz val="11"/>
      <color theme="1"/>
      <name val="Calibri"/>
      <family val="2"/>
      <scheme val="minor"/>
    </font>
    <font>
      <i/>
      <sz val="12"/>
      <color rgb="FFFF0000"/>
      <name val="Calibri"/>
      <family val="2"/>
      <scheme val="minor"/>
    </font>
    <font>
      <sz val="12"/>
      <color rgb="FFFF0000"/>
      <name val="Calibri"/>
      <family val="2"/>
      <scheme val="minor"/>
    </font>
    <font>
      <b/>
      <sz val="18"/>
      <color theme="0"/>
      <name val="Calibri"/>
      <family val="2"/>
      <scheme val="minor"/>
    </font>
    <font>
      <sz val="11"/>
      <color rgb="FFFF0000"/>
      <name val="Calibri"/>
      <family val="2"/>
      <scheme val="minor"/>
    </font>
    <font>
      <sz val="10"/>
      <color rgb="FF0070C0"/>
      <name val="Calibri"/>
      <family val="2"/>
      <scheme val="minor"/>
    </font>
    <font>
      <sz val="10"/>
      <color indexed="8"/>
      <name val="Calibri"/>
      <family val="2"/>
    </font>
    <font>
      <b/>
      <sz val="10"/>
      <color theme="5" tint="-0.249977111117893"/>
      <name val="Calibri"/>
      <family val="2"/>
      <scheme val="minor"/>
    </font>
    <font>
      <b/>
      <sz val="11"/>
      <color theme="9" tint="-0.249977111117893"/>
      <name val="Calibri"/>
      <family val="2"/>
      <scheme val="minor"/>
    </font>
    <font>
      <i/>
      <sz val="12"/>
      <color theme="2" tint="-0.749992370372631"/>
      <name val="Calibri"/>
      <family val="2"/>
      <scheme val="minor"/>
    </font>
    <font>
      <b/>
      <sz val="18"/>
      <color theme="2" tint="-0.749992370372631"/>
      <name val="Calibri"/>
      <family val="2"/>
      <scheme val="minor"/>
    </font>
    <font>
      <b/>
      <sz val="12"/>
      <color theme="2" tint="-0.749992370372631"/>
      <name val="Calibri (Corps)"/>
    </font>
    <font>
      <b/>
      <i/>
      <sz val="12"/>
      <color theme="2" tint="-0.749992370372631"/>
      <name val="Calibri (Corps)"/>
    </font>
    <font>
      <b/>
      <sz val="9"/>
      <color theme="5" tint="-0.249977111117893"/>
      <name val="Calibri"/>
      <family val="2"/>
      <scheme val="minor"/>
    </font>
    <font>
      <b/>
      <sz val="9"/>
      <color theme="1"/>
      <name val="Arial Nova"/>
      <family val="2"/>
    </font>
    <font>
      <sz val="9"/>
      <color theme="1"/>
      <name val="Arial Nova"/>
      <family val="2"/>
    </font>
    <font>
      <b/>
      <sz val="9"/>
      <color rgb="FF000000"/>
      <name val="Arial Nova"/>
      <family val="2"/>
    </font>
    <font>
      <sz val="9"/>
      <color rgb="FF000000"/>
      <name val="Arial Nova"/>
      <family val="2"/>
    </font>
    <font>
      <sz val="9"/>
      <color theme="5" tint="0.39997558519241921"/>
      <name val="Arial Nova"/>
      <family val="2"/>
    </font>
    <font>
      <sz val="9"/>
      <color rgb="FFFFCC99"/>
      <name val="Arial Nova"/>
      <family val="2"/>
    </font>
    <font>
      <sz val="9"/>
      <color theme="0"/>
      <name val="Arial Nova"/>
      <family val="2"/>
    </font>
    <font>
      <sz val="9"/>
      <name val="Arial Nova"/>
      <family val="2"/>
    </font>
    <font>
      <b/>
      <sz val="8"/>
      <color rgb="FF000000"/>
      <name val="Arial Nova"/>
      <family val="2"/>
    </font>
    <font>
      <b/>
      <sz val="16"/>
      <color theme="0"/>
      <name val="Calibri"/>
      <family val="2"/>
      <scheme val="minor"/>
    </font>
    <font>
      <b/>
      <sz val="18"/>
      <color theme="1"/>
      <name val="Calibri"/>
      <family val="2"/>
      <scheme val="minor"/>
    </font>
    <font>
      <sz val="12"/>
      <color theme="1"/>
      <name val="Arial Nova"/>
      <family val="2"/>
    </font>
    <font>
      <b/>
      <i/>
      <sz val="12"/>
      <color theme="1"/>
      <name val="Calibri"/>
      <family val="2"/>
      <scheme val="minor"/>
    </font>
    <font>
      <b/>
      <sz val="12"/>
      <color theme="5" tint="-0.249977111117893"/>
      <name val="Calibri"/>
      <family val="2"/>
      <scheme val="minor"/>
    </font>
    <font>
      <b/>
      <i/>
      <sz val="12"/>
      <name val="Calibri"/>
      <family val="2"/>
      <scheme val="minor"/>
    </font>
    <font>
      <sz val="8"/>
      <name val="Calibri"/>
      <family val="2"/>
      <scheme val="minor"/>
    </font>
  </fonts>
  <fills count="35">
    <fill>
      <patternFill patternType="none"/>
    </fill>
    <fill>
      <patternFill patternType="gray125"/>
    </fill>
    <fill>
      <patternFill patternType="solid">
        <fgColor theme="0" tint="-0.14999847407452621"/>
        <bgColor indexed="64"/>
      </patternFill>
    </fill>
    <fill>
      <patternFill patternType="solid">
        <fgColor theme="3" tint="0.79998168889431442"/>
        <bgColor indexed="64"/>
      </patternFill>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2"/>
        <bgColor indexed="0"/>
      </patternFill>
    </fill>
    <fill>
      <patternFill patternType="solid">
        <fgColor theme="5" tint="0.79998168889431442"/>
        <bgColor indexed="64"/>
      </patternFill>
    </fill>
    <fill>
      <patternFill patternType="solid">
        <fgColor theme="0" tint="-4.9989318521683403E-2"/>
        <bgColor indexed="0"/>
      </patternFill>
    </fill>
    <fill>
      <patternFill patternType="solid">
        <fgColor theme="5" tint="0.79998168889431442"/>
        <bgColor indexed="0"/>
      </patternFill>
    </fill>
    <fill>
      <patternFill patternType="solid">
        <fgColor theme="0" tint="-4.9989318521683403E-2"/>
        <bgColor indexed="64"/>
      </patternFill>
    </fill>
    <fill>
      <patternFill patternType="solid">
        <fgColor theme="4" tint="0.79998168889431442"/>
        <bgColor indexed="0"/>
      </patternFill>
    </fill>
    <fill>
      <patternFill patternType="solid">
        <fgColor theme="9" tint="0.59999389629810485"/>
        <bgColor indexed="64"/>
      </patternFill>
    </fill>
    <fill>
      <patternFill patternType="solid">
        <fgColor theme="7" tint="0.79998168889431442"/>
        <bgColor indexed="64"/>
      </patternFill>
    </fill>
    <fill>
      <patternFill patternType="lightUp"/>
    </fill>
    <fill>
      <patternFill patternType="solid">
        <fgColor theme="6" tint="0.59999389629810485"/>
        <bgColor indexed="64"/>
      </patternFill>
    </fill>
    <fill>
      <patternFill patternType="solid">
        <fgColor rgb="FFDDEBF7"/>
        <bgColor indexed="64"/>
      </patternFill>
    </fill>
    <fill>
      <patternFill patternType="solid">
        <fgColor rgb="FFD2ECB6"/>
        <bgColor indexed="64"/>
      </patternFill>
    </fill>
    <fill>
      <patternFill patternType="solid">
        <fgColor rgb="FFDBDBDB"/>
        <bgColor indexed="64"/>
      </patternFill>
    </fill>
    <fill>
      <patternFill patternType="solid">
        <fgColor rgb="FFE2EFDA"/>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FF0000"/>
        <bgColor indexed="64"/>
      </patternFill>
    </fill>
    <fill>
      <patternFill patternType="solid">
        <fgColor rgb="FFA6A6A6"/>
        <bgColor indexed="64"/>
      </patternFill>
    </fill>
    <fill>
      <patternFill patternType="solid">
        <fgColor rgb="FFF2F2F2"/>
        <bgColor indexed="64"/>
      </patternFill>
    </fill>
    <fill>
      <patternFill patternType="solid">
        <fgColor rgb="FFD9D9D9"/>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theme="8" tint="-0.499984740745262"/>
        <bgColor indexed="64"/>
      </patternFill>
    </fill>
    <fill>
      <patternFill patternType="solid">
        <fgColor theme="0" tint="-0.249977111117893"/>
        <bgColor indexed="64"/>
      </patternFill>
    </fill>
    <fill>
      <patternFill patternType="solid">
        <fgColor theme="9"/>
        <bgColor indexed="64"/>
      </patternFill>
    </fill>
    <fill>
      <patternFill patternType="lightUp">
        <bgColor theme="0"/>
      </patternFill>
    </fill>
  </fills>
  <borders count="84">
    <border>
      <left/>
      <right/>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right/>
      <top style="medium">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ck">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auto="1"/>
      </top>
      <bottom/>
      <diagonal/>
    </border>
    <border>
      <left style="thin">
        <color auto="1"/>
      </left>
      <right/>
      <top/>
      <bottom style="medium">
        <color auto="1"/>
      </bottom>
      <diagonal/>
    </border>
    <border>
      <left style="medium">
        <color indexed="64"/>
      </left>
      <right style="thin">
        <color auto="1"/>
      </right>
      <top/>
      <bottom style="medium">
        <color indexed="64"/>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style="thin">
        <color auto="1"/>
      </left>
      <right style="thick">
        <color auto="1"/>
      </right>
      <top/>
      <bottom style="thin">
        <color auto="1"/>
      </bottom>
      <diagonal/>
    </border>
    <border>
      <left style="thin">
        <color auto="1"/>
      </left>
      <right style="thick">
        <color auto="1"/>
      </right>
      <top style="thin">
        <color auto="1"/>
      </top>
      <bottom style="thin">
        <color auto="1"/>
      </bottom>
      <diagonal/>
    </border>
    <border>
      <left/>
      <right style="thin">
        <color auto="1"/>
      </right>
      <top style="thin">
        <color auto="1"/>
      </top>
      <bottom style="medium">
        <color auto="1"/>
      </bottom>
      <diagonal/>
    </border>
    <border>
      <left style="medium">
        <color indexed="64"/>
      </left>
      <right style="medium">
        <color auto="1"/>
      </right>
      <top style="thin">
        <color auto="1"/>
      </top>
      <bottom style="medium">
        <color auto="1"/>
      </bottom>
      <diagonal/>
    </border>
    <border>
      <left style="thin">
        <color auto="1"/>
      </left>
      <right style="thick">
        <color auto="1"/>
      </right>
      <top style="thin">
        <color auto="1"/>
      </top>
      <bottom style="thick">
        <color auto="1"/>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8" fillId="0" borderId="0"/>
  </cellStyleXfs>
  <cellXfs count="595">
    <xf numFmtId="0" fontId="0" fillId="0" borderId="0" xfId="0"/>
    <xf numFmtId="0" fontId="0" fillId="0" borderId="21" xfId="0" applyBorder="1"/>
    <xf numFmtId="0" fontId="12" fillId="0" borderId="0" xfId="0" applyFont="1"/>
    <xf numFmtId="0" fontId="15" fillId="0" borderId="0" xfId="0" applyFont="1"/>
    <xf numFmtId="0" fontId="0" fillId="0" borderId="0" xfId="0" applyAlignment="1">
      <alignment horizontal="right"/>
    </xf>
    <xf numFmtId="0" fontId="21" fillId="0" borderId="33" xfId="0" applyFont="1" applyBorder="1" applyAlignment="1" applyProtection="1">
      <alignment horizontal="left" vertical="center" wrapText="1"/>
      <protection locked="0"/>
    </xf>
    <xf numFmtId="0" fontId="22" fillId="0" borderId="0" xfId="0" applyFont="1" applyAlignment="1">
      <alignment horizontal="left" vertical="center"/>
    </xf>
    <xf numFmtId="0" fontId="9" fillId="2" borderId="45" xfId="0" applyFont="1" applyFill="1" applyBorder="1" applyAlignment="1">
      <alignment wrapText="1"/>
    </xf>
    <xf numFmtId="0" fontId="9" fillId="2" borderId="49" xfId="0" applyFont="1" applyFill="1" applyBorder="1"/>
    <xf numFmtId="0" fontId="19" fillId="0" borderId="0" xfId="0" applyFont="1" applyAlignment="1">
      <alignment vertical="center"/>
    </xf>
    <xf numFmtId="0" fontId="25" fillId="0" borderId="0" xfId="0" applyFont="1" applyAlignment="1">
      <alignment horizontal="left"/>
    </xf>
    <xf numFmtId="10" fontId="26" fillId="2" borderId="58" xfId="0" applyNumberFormat="1" applyFont="1" applyFill="1" applyBorder="1"/>
    <xf numFmtId="10" fontId="6" fillId="2" borderId="58" xfId="0" applyNumberFormat="1" applyFont="1" applyFill="1" applyBorder="1"/>
    <xf numFmtId="9" fontId="6" fillId="2" borderId="54" xfId="0" applyNumberFormat="1" applyFont="1" applyFill="1" applyBorder="1"/>
    <xf numFmtId="0" fontId="27" fillId="0" borderId="0" xfId="0" applyFont="1" applyAlignment="1">
      <alignment horizontal="left"/>
    </xf>
    <xf numFmtId="0" fontId="26" fillId="0" borderId="0" xfId="0" applyFont="1" applyAlignment="1">
      <alignment horizontal="center" vertical="center"/>
    </xf>
    <xf numFmtId="10" fontId="26" fillId="0" borderId="0" xfId="0" applyNumberFormat="1" applyFont="1"/>
    <xf numFmtId="10" fontId="6" fillId="0" borderId="0" xfId="0" applyNumberFormat="1" applyFont="1"/>
    <xf numFmtId="9" fontId="6" fillId="0" borderId="0" xfId="0" applyNumberFormat="1" applyFont="1"/>
    <xf numFmtId="0" fontId="30" fillId="0" borderId="51" xfId="3" applyFont="1" applyBorder="1" applyAlignment="1">
      <alignment wrapText="1"/>
    </xf>
    <xf numFmtId="164" fontId="31" fillId="0" borderId="1" xfId="3" applyNumberFormat="1" applyFont="1" applyBorder="1" applyAlignment="1">
      <alignment horizontal="right" wrapText="1"/>
    </xf>
    <xf numFmtId="0" fontId="9" fillId="0" borderId="0" xfId="0" applyFont="1"/>
    <xf numFmtId="0" fontId="0" fillId="0" borderId="58" xfId="0" applyBorder="1"/>
    <xf numFmtId="164" fontId="9" fillId="6" borderId="54" xfId="0" applyNumberFormat="1" applyFont="1" applyFill="1" applyBorder="1"/>
    <xf numFmtId="164" fontId="0" fillId="0" borderId="1" xfId="1" applyNumberFormat="1" applyFont="1" applyBorder="1" applyAlignment="1">
      <alignment horizontal="center"/>
    </xf>
    <xf numFmtId="10" fontId="9" fillId="0" borderId="1" xfId="2" applyNumberFormat="1" applyFont="1" applyBorder="1"/>
    <xf numFmtId="0" fontId="0" fillId="6" borderId="59" xfId="0" applyFill="1" applyBorder="1"/>
    <xf numFmtId="164" fontId="9" fillId="6" borderId="58" xfId="0" applyNumberFormat="1" applyFont="1" applyFill="1" applyBorder="1"/>
    <xf numFmtId="9" fontId="9" fillId="6" borderId="58" xfId="2" applyFont="1" applyFill="1" applyBorder="1"/>
    <xf numFmtId="0" fontId="9" fillId="0" borderId="0" xfId="0" applyFont="1" applyAlignment="1">
      <alignment horizontal="center"/>
    </xf>
    <xf numFmtId="0" fontId="24" fillId="10" borderId="51" xfId="0" applyFont="1" applyFill="1" applyBorder="1" applyAlignment="1">
      <alignment horizontal="center" wrapText="1"/>
    </xf>
    <xf numFmtId="0" fontId="29" fillId="12" borderId="1" xfId="3" applyFont="1" applyFill="1" applyBorder="1" applyAlignment="1">
      <alignment horizontal="center" vertical="center"/>
    </xf>
    <xf numFmtId="0" fontId="29" fillId="12" borderId="38" xfId="3" applyFont="1" applyFill="1" applyBorder="1" applyAlignment="1">
      <alignment horizontal="center" vertical="center"/>
    </xf>
    <xf numFmtId="0" fontId="9" fillId="0" borderId="0" xfId="0" applyFont="1" applyAlignment="1">
      <alignment vertical="center" wrapText="1"/>
    </xf>
    <xf numFmtId="166" fontId="31" fillId="13" borderId="38" xfId="3" applyNumberFormat="1" applyFont="1" applyFill="1" applyBorder="1" applyAlignment="1">
      <alignment horizontal="right" wrapText="1"/>
    </xf>
    <xf numFmtId="9" fontId="9" fillId="10" borderId="58" xfId="0" applyNumberFormat="1" applyFont="1" applyFill="1" applyBorder="1" applyAlignment="1">
      <alignment horizontal="center" vertical="center"/>
    </xf>
    <xf numFmtId="0" fontId="24" fillId="0" borderId="51" xfId="0" applyFont="1" applyBorder="1" applyAlignment="1">
      <alignment horizontal="center"/>
    </xf>
    <xf numFmtId="0" fontId="24" fillId="0" borderId="1" xfId="0" applyFont="1" applyBorder="1" applyAlignment="1">
      <alignment horizontal="center"/>
    </xf>
    <xf numFmtId="0" fontId="24" fillId="0" borderId="38" xfId="0" applyFont="1" applyBorder="1" applyAlignment="1">
      <alignment horizontal="center"/>
    </xf>
    <xf numFmtId="10" fontId="9" fillId="0" borderId="0" xfId="0" applyNumberFormat="1" applyFont="1"/>
    <xf numFmtId="10" fontId="0" fillId="0" borderId="0" xfId="2" applyNumberFormat="1" applyFont="1"/>
    <xf numFmtId="0" fontId="5" fillId="0" borderId="0" xfId="0" applyFont="1" applyAlignment="1">
      <alignment vertical="center"/>
    </xf>
    <xf numFmtId="10" fontId="34" fillId="0" borderId="0" xfId="0" applyNumberFormat="1" applyFont="1"/>
    <xf numFmtId="0" fontId="32" fillId="0" borderId="0" xfId="3" applyFont="1" applyAlignment="1">
      <alignment vertical="center" wrapText="1"/>
    </xf>
    <xf numFmtId="164" fontId="9" fillId="7" borderId="54" xfId="0" applyNumberFormat="1" applyFont="1" applyFill="1" applyBorder="1" applyAlignment="1">
      <alignment vertical="center"/>
    </xf>
    <xf numFmtId="0" fontId="35" fillId="0" borderId="0" xfId="0" applyFont="1" applyAlignment="1">
      <alignment horizontal="center"/>
    </xf>
    <xf numFmtId="164" fontId="0" fillId="0" borderId="0" xfId="0" applyNumberFormat="1"/>
    <xf numFmtId="0" fontId="24" fillId="15" borderId="48" xfId="0" applyFont="1" applyFill="1" applyBorder="1" applyAlignment="1">
      <alignment horizontal="center" vertical="center"/>
    </xf>
    <xf numFmtId="0" fontId="24" fillId="15" borderId="35" xfId="0" applyFont="1" applyFill="1" applyBorder="1" applyAlignment="1">
      <alignment horizontal="center" vertical="center"/>
    </xf>
    <xf numFmtId="0" fontId="24" fillId="15" borderId="36" xfId="0" applyFont="1" applyFill="1" applyBorder="1" applyAlignment="1">
      <alignment horizontal="center" vertical="center" wrapText="1"/>
    </xf>
    <xf numFmtId="10" fontId="24" fillId="8" borderId="53" xfId="0" applyNumberFormat="1" applyFont="1" applyFill="1" applyBorder="1" applyAlignment="1">
      <alignment horizontal="center" vertical="center"/>
    </xf>
    <xf numFmtId="10" fontId="24" fillId="8" borderId="58" xfId="0" applyNumberFormat="1" applyFont="1" applyFill="1" applyBorder="1" applyAlignment="1">
      <alignment horizontal="center" vertical="center"/>
    </xf>
    <xf numFmtId="10" fontId="24" fillId="8" borderId="54" xfId="0" applyNumberFormat="1" applyFont="1" applyFill="1" applyBorder="1" applyAlignment="1">
      <alignment horizontal="center" vertical="center"/>
    </xf>
    <xf numFmtId="0" fontId="9" fillId="7" borderId="60" xfId="0" applyFont="1" applyFill="1" applyBorder="1" applyAlignment="1">
      <alignment horizontal="center" vertical="center" wrapText="1"/>
    </xf>
    <xf numFmtId="0" fontId="0" fillId="0" borderId="13" xfId="0" applyBorder="1"/>
    <xf numFmtId="0" fontId="9" fillId="0" borderId="51" xfId="0" applyFont="1" applyBorder="1" applyAlignment="1">
      <alignment horizontal="center"/>
    </xf>
    <xf numFmtId="0" fontId="9" fillId="0" borderId="15" xfId="0" applyFont="1" applyBorder="1" applyAlignment="1">
      <alignment horizontal="center"/>
    </xf>
    <xf numFmtId="0" fontId="9" fillId="0" borderId="1" xfId="0" applyFont="1" applyBorder="1" applyAlignment="1">
      <alignment horizontal="center"/>
    </xf>
    <xf numFmtId="0" fontId="9" fillId="0" borderId="38" xfId="0" applyFont="1" applyBorder="1" applyAlignment="1">
      <alignment horizontal="center"/>
    </xf>
    <xf numFmtId="0" fontId="9" fillId="0" borderId="38" xfId="0" applyFont="1" applyBorder="1" applyAlignment="1">
      <alignment horizontal="center" wrapText="1"/>
    </xf>
    <xf numFmtId="0" fontId="9" fillId="7" borderId="61" xfId="0" applyFont="1" applyFill="1" applyBorder="1"/>
    <xf numFmtId="0" fontId="9" fillId="0" borderId="13" xfId="0" applyFont="1" applyBorder="1" applyAlignment="1">
      <alignment horizontal="right"/>
    </xf>
    <xf numFmtId="164" fontId="38" fillId="0" borderId="51" xfId="1" applyNumberFormat="1" applyFont="1" applyBorder="1" applyAlignment="1">
      <alignment horizontal="center" wrapText="1"/>
    </xf>
    <xf numFmtId="164" fontId="38" fillId="0" borderId="15" xfId="1" applyNumberFormat="1" applyFont="1" applyBorder="1" applyAlignment="1">
      <alignment horizontal="center" wrapText="1"/>
    </xf>
    <xf numFmtId="164" fontId="38" fillId="2" borderId="1" xfId="1" applyNumberFormat="1" applyFont="1" applyFill="1" applyBorder="1" applyAlignment="1">
      <alignment wrapText="1"/>
    </xf>
    <xf numFmtId="164" fontId="0" fillId="0" borderId="38" xfId="0" applyNumberFormat="1" applyBorder="1"/>
    <xf numFmtId="164" fontId="39" fillId="0" borderId="1" xfId="1" applyNumberFormat="1" applyFont="1" applyBorder="1" applyAlignment="1">
      <alignment horizontal="center" wrapText="1"/>
    </xf>
    <xf numFmtId="164" fontId="9" fillId="7" borderId="61" xfId="0" applyNumberFormat="1" applyFont="1" applyFill="1" applyBorder="1"/>
    <xf numFmtId="0" fontId="36" fillId="0" borderId="13" xfId="0" applyFont="1" applyBorder="1" applyAlignment="1">
      <alignment horizontal="right"/>
    </xf>
    <xf numFmtId="10" fontId="24" fillId="8" borderId="26" xfId="0" applyNumberFormat="1" applyFont="1" applyFill="1" applyBorder="1" applyAlignment="1">
      <alignment horizontal="center" vertical="center"/>
    </xf>
    <xf numFmtId="0" fontId="0" fillId="0" borderId="22" xfId="0" applyBorder="1"/>
    <xf numFmtId="10" fontId="24" fillId="8" borderId="62" xfId="0" applyNumberFormat="1" applyFont="1" applyFill="1" applyBorder="1" applyAlignment="1">
      <alignment horizontal="center" vertical="center"/>
    </xf>
    <xf numFmtId="164" fontId="38" fillId="0" borderId="1" xfId="1" applyNumberFormat="1" applyFont="1" applyBorder="1" applyAlignment="1">
      <alignment horizontal="center" wrapText="1"/>
    </xf>
    <xf numFmtId="10" fontId="24" fillId="8" borderId="63" xfId="0" applyNumberFormat="1" applyFont="1" applyFill="1" applyBorder="1" applyAlignment="1">
      <alignment horizontal="center" vertical="center"/>
    </xf>
    <xf numFmtId="10" fontId="24" fillId="8" borderId="25" xfId="0" applyNumberFormat="1" applyFont="1" applyFill="1" applyBorder="1" applyAlignment="1">
      <alignment horizontal="center" vertical="center"/>
    </xf>
    <xf numFmtId="164" fontId="0" fillId="0" borderId="51" xfId="0" applyNumberFormat="1" applyBorder="1" applyAlignment="1">
      <alignment horizontal="right"/>
    </xf>
    <xf numFmtId="164" fontId="26" fillId="0" borderId="1" xfId="1" applyNumberFormat="1" applyFont="1" applyBorder="1" applyAlignment="1">
      <alignment horizontal="right"/>
    </xf>
    <xf numFmtId="164" fontId="0" fillId="0" borderId="15" xfId="0" applyNumberFormat="1" applyBorder="1" applyAlignment="1">
      <alignment horizontal="right"/>
    </xf>
    <xf numFmtId="0" fontId="24" fillId="0" borderId="13" xfId="0" applyFont="1" applyBorder="1" applyAlignment="1">
      <alignment horizontal="right"/>
    </xf>
    <xf numFmtId="0" fontId="0" fillId="0" borderId="22" xfId="0" applyBorder="1" applyAlignment="1">
      <alignment horizontal="right"/>
    </xf>
    <xf numFmtId="0" fontId="9" fillId="3" borderId="2" xfId="0" applyFont="1" applyFill="1" applyBorder="1" applyAlignment="1">
      <alignment horizontal="right"/>
    </xf>
    <xf numFmtId="164" fontId="39" fillId="3" borderId="53" xfId="1" applyNumberFormat="1" applyFont="1" applyFill="1" applyBorder="1" applyAlignment="1">
      <alignment horizontal="center" wrapText="1"/>
    </xf>
    <xf numFmtId="164" fontId="39" fillId="3" borderId="62" xfId="1" applyNumberFormat="1" applyFont="1" applyFill="1" applyBorder="1" applyAlignment="1">
      <alignment horizontal="center" wrapText="1"/>
    </xf>
    <xf numFmtId="164" fontId="39" fillId="3" borderId="58" xfId="1" applyNumberFormat="1" applyFont="1" applyFill="1" applyBorder="1" applyAlignment="1">
      <alignment horizontal="center" wrapText="1"/>
    </xf>
    <xf numFmtId="164" fontId="39" fillId="3" borderId="54" xfId="1" applyNumberFormat="1" applyFont="1" applyFill="1" applyBorder="1" applyAlignment="1">
      <alignment horizontal="center" wrapText="1"/>
    </xf>
    <xf numFmtId="164" fontId="9" fillId="3" borderId="54" xfId="0" applyNumberFormat="1" applyFont="1" applyFill="1" applyBorder="1"/>
    <xf numFmtId="164" fontId="9" fillId="7" borderId="64" xfId="0" applyNumberFormat="1" applyFont="1" applyFill="1" applyBorder="1"/>
    <xf numFmtId="9" fontId="0" fillId="0" borderId="0" xfId="2" applyFont="1"/>
    <xf numFmtId="0" fontId="0" fillId="0" borderId="0" xfId="0" applyAlignment="1">
      <alignment horizontal="center"/>
    </xf>
    <xf numFmtId="0" fontId="29" fillId="9" borderId="16" xfId="3" applyFont="1" applyFill="1" applyBorder="1" applyAlignment="1">
      <alignment horizontal="center" vertical="center"/>
    </xf>
    <xf numFmtId="0" fontId="29" fillId="9" borderId="68" xfId="3" applyFont="1" applyFill="1" applyBorder="1" applyAlignment="1">
      <alignment horizontal="center" vertical="center"/>
    </xf>
    <xf numFmtId="0" fontId="29" fillId="9" borderId="69" xfId="3" applyFont="1" applyFill="1" applyBorder="1" applyAlignment="1">
      <alignment horizontal="center" vertical="center" wrapText="1"/>
    </xf>
    <xf numFmtId="164" fontId="31" fillId="0" borderId="15" xfId="3" applyNumberFormat="1" applyFont="1" applyBorder="1" applyAlignment="1">
      <alignment horizontal="right" wrapText="1"/>
    </xf>
    <xf numFmtId="164" fontId="9" fillId="0" borderId="1" xfId="1" applyNumberFormat="1" applyFont="1" applyBorder="1"/>
    <xf numFmtId="164" fontId="9" fillId="6" borderId="1" xfId="2" applyNumberFormat="1" applyFont="1" applyFill="1" applyBorder="1"/>
    <xf numFmtId="0" fontId="9" fillId="0" borderId="68" xfId="0" applyFont="1" applyBorder="1" applyAlignment="1">
      <alignment horizontal="center" vertical="center"/>
    </xf>
    <xf numFmtId="0" fontId="0" fillId="4" borderId="38" xfId="0" applyFill="1" applyBorder="1" applyAlignment="1">
      <alignment horizontal="center"/>
    </xf>
    <xf numFmtId="0" fontId="0" fillId="4" borderId="13" xfId="0" applyFill="1" applyBorder="1" applyAlignment="1">
      <alignment horizontal="center"/>
    </xf>
    <xf numFmtId="0" fontId="0" fillId="4" borderId="1" xfId="0" applyFill="1" applyBorder="1" applyAlignment="1">
      <alignment horizontal="center"/>
    </xf>
    <xf numFmtId="0" fontId="0" fillId="4" borderId="49" xfId="0" applyFill="1" applyBorder="1" applyAlignment="1">
      <alignment horizontal="center"/>
    </xf>
    <xf numFmtId="0" fontId="0" fillId="4" borderId="55" xfId="0" applyFill="1" applyBorder="1" applyAlignment="1">
      <alignment horizontal="center"/>
    </xf>
    <xf numFmtId="0" fontId="0" fillId="4" borderId="47" xfId="0" applyFill="1" applyBorder="1" applyAlignment="1">
      <alignment horizontal="center"/>
    </xf>
    <xf numFmtId="0" fontId="8" fillId="0" borderId="0" xfId="0" applyFont="1" applyAlignment="1">
      <alignment horizontal="center" wrapText="1"/>
    </xf>
    <xf numFmtId="165" fontId="0" fillId="0" borderId="0" xfId="0" applyNumberFormat="1"/>
    <xf numFmtId="0" fontId="43" fillId="0" borderId="0" xfId="0" applyFont="1"/>
    <xf numFmtId="164" fontId="9" fillId="7" borderId="54" xfId="0" applyNumberFormat="1" applyFont="1" applyFill="1" applyBorder="1" applyAlignment="1">
      <alignment horizontal="center" vertical="center"/>
    </xf>
    <xf numFmtId="164" fontId="9" fillId="7" borderId="53" xfId="0" applyNumberFormat="1" applyFont="1" applyFill="1" applyBorder="1" applyAlignment="1">
      <alignment horizontal="center" vertical="center"/>
    </xf>
    <xf numFmtId="164" fontId="9" fillId="7" borderId="58" xfId="0" applyNumberFormat="1" applyFont="1" applyFill="1" applyBorder="1" applyAlignment="1">
      <alignment horizontal="center" vertical="center"/>
    </xf>
    <xf numFmtId="10" fontId="0" fillId="10" borderId="53" xfId="2" applyNumberFormat="1" applyFont="1" applyFill="1" applyBorder="1" applyAlignment="1">
      <alignment horizontal="center" vertical="center"/>
    </xf>
    <xf numFmtId="164" fontId="9" fillId="10" borderId="54" xfId="0" applyNumberFormat="1" applyFont="1" applyFill="1" applyBorder="1" applyAlignment="1">
      <alignment horizontal="center"/>
    </xf>
    <xf numFmtId="0" fontId="9" fillId="0" borderId="31" xfId="0" applyFont="1" applyBorder="1" applyAlignment="1">
      <alignment horizontal="center"/>
    </xf>
    <xf numFmtId="0" fontId="36" fillId="0" borderId="1" xfId="0" applyFont="1" applyBorder="1" applyAlignment="1">
      <alignment horizontal="center"/>
    </xf>
    <xf numFmtId="0" fontId="36" fillId="0" borderId="58" xfId="0" applyFont="1" applyBorder="1" applyAlignment="1">
      <alignment horizontal="center"/>
    </xf>
    <xf numFmtId="0" fontId="0" fillId="0" borderId="0" xfId="0" applyAlignment="1">
      <alignment vertical="center"/>
    </xf>
    <xf numFmtId="0" fontId="21" fillId="0" borderId="32" xfId="0" applyFont="1" applyBorder="1" applyAlignment="1" applyProtection="1">
      <alignment horizontal="left" vertical="center" wrapText="1"/>
      <protection locked="0"/>
    </xf>
    <xf numFmtId="166" fontId="30" fillId="0" borderId="1" xfId="3" applyNumberFormat="1" applyFont="1" applyBorder="1" applyAlignment="1">
      <alignment horizontal="center" vertical="center" wrapText="1"/>
    </xf>
    <xf numFmtId="0" fontId="9" fillId="6" borderId="1" xfId="0" applyFont="1" applyFill="1" applyBorder="1" applyAlignment="1">
      <alignment horizontal="right" vertical="center"/>
    </xf>
    <xf numFmtId="164" fontId="31" fillId="0" borderId="1" xfId="3" applyNumberFormat="1" applyFont="1" applyBorder="1" applyAlignment="1">
      <alignment horizontal="center" vertical="center" wrapText="1"/>
    </xf>
    <xf numFmtId="164" fontId="9" fillId="6" borderId="58" xfId="0" applyNumberFormat="1" applyFont="1" applyFill="1" applyBorder="1" applyAlignment="1">
      <alignment horizontal="center" vertical="center"/>
    </xf>
    <xf numFmtId="164" fontId="9" fillId="6" borderId="54" xfId="0" applyNumberFormat="1" applyFont="1" applyFill="1" applyBorder="1" applyAlignment="1">
      <alignment horizontal="center" vertical="center"/>
    </xf>
    <xf numFmtId="0" fontId="37" fillId="0" borderId="1" xfId="0" applyFont="1" applyBorder="1"/>
    <xf numFmtId="0" fontId="48" fillId="0" borderId="13" xfId="0" applyFont="1" applyBorder="1" applyAlignment="1" applyProtection="1">
      <alignment horizontal="center" vertical="center"/>
      <protection locked="0" hidden="1"/>
    </xf>
    <xf numFmtId="0" fontId="48" fillId="0" borderId="51" xfId="0" applyFont="1" applyBorder="1" applyAlignment="1" applyProtection="1">
      <alignment horizontal="center" vertical="center"/>
      <protection locked="0" hidden="1"/>
    </xf>
    <xf numFmtId="0" fontId="23" fillId="2" borderId="31" xfId="0" applyFont="1" applyFill="1" applyBorder="1" applyAlignment="1">
      <alignment vertical="center" wrapText="1"/>
    </xf>
    <xf numFmtId="0" fontId="23" fillId="2" borderId="55" xfId="0" applyFont="1" applyFill="1" applyBorder="1" applyAlignment="1">
      <alignment vertical="center" wrapText="1"/>
    </xf>
    <xf numFmtId="0" fontId="20" fillId="6" borderId="12" xfId="0" applyFont="1" applyFill="1" applyBorder="1" applyAlignment="1">
      <alignment horizontal="center" vertical="center"/>
    </xf>
    <xf numFmtId="0" fontId="20" fillId="6" borderId="47"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38" xfId="0" applyFont="1" applyFill="1" applyBorder="1" applyAlignment="1">
      <alignment horizontal="center" vertical="center"/>
    </xf>
    <xf numFmtId="0" fontId="49" fillId="0" borderId="51" xfId="3" applyFont="1" applyBorder="1" applyAlignment="1">
      <alignment wrapText="1"/>
    </xf>
    <xf numFmtId="0" fontId="0" fillId="0" borderId="1" xfId="0" applyBorder="1" applyAlignment="1">
      <alignment horizontal="center" vertical="center"/>
    </xf>
    <xf numFmtId="164" fontId="12" fillId="0" borderId="37" xfId="1" applyNumberFormat="1" applyFont="1" applyBorder="1" applyAlignment="1" applyProtection="1">
      <alignment horizontal="center" vertical="center"/>
      <protection locked="0"/>
    </xf>
    <xf numFmtId="164" fontId="12" fillId="0" borderId="31" xfId="1" applyNumberFormat="1" applyFont="1" applyBorder="1" applyAlignment="1" applyProtection="1">
      <alignment horizontal="center" vertical="center"/>
      <protection locked="0"/>
    </xf>
    <xf numFmtId="164" fontId="12" fillId="0" borderId="15" xfId="1" applyNumberFormat="1" applyFont="1" applyBorder="1" applyAlignment="1" applyProtection="1">
      <alignment horizontal="center" vertical="center"/>
      <protection locked="0"/>
    </xf>
    <xf numFmtId="164" fontId="12" fillId="0" borderId="1" xfId="1" applyNumberFormat="1" applyFont="1" applyBorder="1" applyAlignment="1" applyProtection="1">
      <alignment horizontal="center" vertical="center"/>
      <protection locked="0"/>
    </xf>
    <xf numFmtId="164" fontId="12" fillId="0" borderId="40" xfId="1" applyNumberFormat="1" applyFont="1" applyBorder="1" applyAlignment="1" applyProtection="1">
      <alignment horizontal="center" vertical="center"/>
      <protection locked="0"/>
    </xf>
    <xf numFmtId="164" fontId="12" fillId="0" borderId="41" xfId="1" applyNumberFormat="1" applyFont="1" applyBorder="1" applyAlignment="1" applyProtection="1">
      <alignment horizontal="center" vertical="center"/>
      <protection locked="0"/>
    </xf>
    <xf numFmtId="0" fontId="0" fillId="0" borderId="0" xfId="0" applyProtection="1">
      <protection hidden="1"/>
    </xf>
    <xf numFmtId="0" fontId="11" fillId="4" borderId="29" xfId="0" applyFont="1" applyFill="1" applyBorder="1" applyAlignment="1" applyProtection="1">
      <alignment horizontal="right"/>
      <protection locked="0"/>
    </xf>
    <xf numFmtId="0" fontId="11" fillId="4" borderId="38" xfId="0" applyFont="1" applyFill="1" applyBorder="1" applyAlignment="1" applyProtection="1">
      <alignment horizontal="right"/>
      <protection locked="0"/>
    </xf>
    <xf numFmtId="0" fontId="11" fillId="4" borderId="54" xfId="0" applyFont="1" applyFill="1" applyBorder="1" applyAlignment="1" applyProtection="1">
      <alignment horizontal="right"/>
      <protection locked="0"/>
    </xf>
    <xf numFmtId="0" fontId="11" fillId="0" borderId="0" xfId="0" applyFont="1" applyProtection="1">
      <protection locked="0"/>
    </xf>
    <xf numFmtId="0" fontId="11" fillId="4" borderId="66" xfId="0" applyFont="1" applyFill="1" applyBorder="1" applyAlignment="1" applyProtection="1">
      <alignment horizontal="right"/>
      <protection locked="0"/>
    </xf>
    <xf numFmtId="165" fontId="1" fillId="19" borderId="48" xfId="1" applyNumberFormat="1" applyFont="1" applyFill="1" applyBorder="1" applyAlignment="1" applyProtection="1">
      <alignment horizontal="center" vertical="center" wrapText="1"/>
      <protection hidden="1"/>
    </xf>
    <xf numFmtId="165" fontId="8" fillId="0" borderId="0" xfId="0" applyNumberFormat="1" applyFont="1" applyAlignment="1">
      <alignment wrapText="1"/>
    </xf>
    <xf numFmtId="0" fontId="8" fillId="0" borderId="0" xfId="0" applyFont="1" applyAlignment="1">
      <alignment wrapText="1"/>
    </xf>
    <xf numFmtId="164" fontId="12" fillId="4" borderId="45" xfId="1" applyNumberFormat="1" applyFont="1" applyFill="1" applyBorder="1" applyProtection="1">
      <protection locked="0"/>
    </xf>
    <xf numFmtId="164" fontId="12" fillId="4" borderId="51" xfId="1" applyNumberFormat="1" applyFont="1" applyFill="1" applyBorder="1" applyProtection="1">
      <protection locked="0"/>
    </xf>
    <xf numFmtId="165" fontId="12" fillId="18" borderId="45" xfId="1" applyNumberFormat="1" applyFont="1" applyFill="1" applyBorder="1" applyAlignment="1" applyProtection="1">
      <alignment horizontal="center" wrapText="1"/>
      <protection hidden="1"/>
    </xf>
    <xf numFmtId="0" fontId="12" fillId="0" borderId="0" xfId="0" applyFont="1" applyAlignment="1">
      <alignment horizontal="left" vertical="top"/>
    </xf>
    <xf numFmtId="165" fontId="5" fillId="2" borderId="0" xfId="1" applyNumberFormat="1" applyFont="1" applyFill="1" applyBorder="1" applyAlignment="1">
      <alignment horizontal="center"/>
    </xf>
    <xf numFmtId="9" fontId="0" fillId="0" borderId="0" xfId="2" applyFont="1" applyBorder="1"/>
    <xf numFmtId="0" fontId="46" fillId="20" borderId="3" xfId="0" applyFont="1" applyFill="1" applyBorder="1" applyAlignment="1">
      <alignment horizontal="left" vertical="center"/>
    </xf>
    <xf numFmtId="0" fontId="12" fillId="0" borderId="0" xfId="0" applyFont="1" applyAlignment="1">
      <alignment horizontal="center"/>
    </xf>
    <xf numFmtId="164" fontId="0" fillId="0" borderId="0" xfId="1" applyNumberFormat="1" applyFont="1"/>
    <xf numFmtId="164" fontId="7" fillId="18" borderId="35" xfId="1" applyNumberFormat="1" applyFont="1" applyFill="1" applyBorder="1" applyAlignment="1" applyProtection="1">
      <alignment horizontal="center"/>
      <protection hidden="1"/>
    </xf>
    <xf numFmtId="164" fontId="9" fillId="0" borderId="1" xfId="1" applyNumberFormat="1" applyFont="1" applyBorder="1" applyAlignment="1">
      <alignment vertical="center"/>
    </xf>
    <xf numFmtId="164" fontId="0" fillId="0" borderId="1" xfId="1" applyNumberFormat="1" applyFont="1" applyBorder="1" applyAlignment="1">
      <alignment horizontal="center" vertical="center"/>
    </xf>
    <xf numFmtId="166" fontId="9" fillId="0" borderId="0" xfId="0" applyNumberFormat="1" applyFont="1" applyAlignment="1">
      <alignment horizontal="center" vertical="center"/>
    </xf>
    <xf numFmtId="0" fontId="0" fillId="0" borderId="1" xfId="0" applyBorder="1"/>
    <xf numFmtId="0" fontId="0" fillId="0" borderId="51" xfId="0" applyBorder="1"/>
    <xf numFmtId="0" fontId="49" fillId="9" borderId="51" xfId="3" applyFont="1" applyFill="1" applyBorder="1" applyAlignment="1">
      <alignment horizontal="center" vertical="center"/>
    </xf>
    <xf numFmtId="0" fontId="30" fillId="0" borderId="1" xfId="3" applyFont="1" applyBorder="1" applyAlignment="1">
      <alignment horizontal="center" vertical="center" wrapText="1"/>
    </xf>
    <xf numFmtId="0" fontId="9" fillId="6" borderId="53" xfId="0" applyFont="1" applyFill="1" applyBorder="1" applyAlignment="1">
      <alignment horizontal="right"/>
    </xf>
    <xf numFmtId="0" fontId="9" fillId="22" borderId="53" xfId="0" applyFont="1" applyFill="1" applyBorder="1" applyAlignment="1">
      <alignment horizontal="right"/>
    </xf>
    <xf numFmtId="166" fontId="9" fillId="22" borderId="58" xfId="0" applyNumberFormat="1" applyFont="1" applyFill="1" applyBorder="1" applyAlignment="1">
      <alignment horizontal="center" vertical="center"/>
    </xf>
    <xf numFmtId="0" fontId="9" fillId="22" borderId="38" xfId="0" applyFont="1" applyFill="1" applyBorder="1" applyAlignment="1">
      <alignment horizontal="center" vertical="center"/>
    </xf>
    <xf numFmtId="166" fontId="9" fillId="22" borderId="38" xfId="0" applyNumberFormat="1" applyFont="1" applyFill="1" applyBorder="1" applyAlignment="1">
      <alignment horizontal="center" vertical="center"/>
    </xf>
    <xf numFmtId="0" fontId="32" fillId="9" borderId="16" xfId="3" applyFont="1" applyFill="1" applyBorder="1" applyAlignment="1">
      <alignment horizontal="center" vertical="center"/>
    </xf>
    <xf numFmtId="0" fontId="32" fillId="9" borderId="68" xfId="3" applyFont="1" applyFill="1" applyBorder="1" applyAlignment="1">
      <alignment horizontal="center" vertical="center" wrapText="1"/>
    </xf>
    <xf numFmtId="0" fontId="32" fillId="9" borderId="68" xfId="3" applyFont="1" applyFill="1" applyBorder="1" applyAlignment="1">
      <alignment horizontal="center" vertical="center"/>
    </xf>
    <xf numFmtId="0" fontId="33" fillId="11" borderId="51" xfId="3" applyFont="1" applyFill="1" applyBorder="1" applyAlignment="1">
      <alignment horizontal="center" vertical="center"/>
    </xf>
    <xf numFmtId="0" fontId="33" fillId="11" borderId="38" xfId="3" applyFont="1" applyFill="1" applyBorder="1" applyAlignment="1">
      <alignment horizontal="center" vertical="center"/>
    </xf>
    <xf numFmtId="0" fontId="9" fillId="22" borderId="53" xfId="0" applyFont="1" applyFill="1" applyBorder="1"/>
    <xf numFmtId="166" fontId="9" fillId="22" borderId="54" xfId="0" applyNumberFormat="1" applyFont="1" applyFill="1" applyBorder="1"/>
    <xf numFmtId="0" fontId="24" fillId="0" borderId="51" xfId="0" applyFont="1" applyBorder="1" applyAlignment="1">
      <alignment horizontal="center" vertical="center"/>
    </xf>
    <xf numFmtId="0" fontId="24" fillId="0" borderId="1" xfId="0" applyFont="1" applyBorder="1" applyAlignment="1">
      <alignment horizontal="center" vertical="center"/>
    </xf>
    <xf numFmtId="0" fontId="24" fillId="0" borderId="38" xfId="0" applyFont="1" applyBorder="1" applyAlignment="1">
      <alignment horizontal="center" vertical="center"/>
    </xf>
    <xf numFmtId="0" fontId="0" fillId="23" borderId="0" xfId="0" applyFill="1"/>
    <xf numFmtId="0" fontId="0" fillId="23" borderId="1" xfId="0" applyFill="1" applyBorder="1"/>
    <xf numFmtId="0" fontId="9" fillId="0" borderId="1" xfId="0" applyFont="1" applyBorder="1" applyAlignment="1">
      <alignment horizontal="right"/>
    </xf>
    <xf numFmtId="0" fontId="0" fillId="23" borderId="1" xfId="0" applyFill="1" applyBorder="1" applyAlignment="1">
      <alignment horizontal="center" vertical="center"/>
    </xf>
    <xf numFmtId="164" fontId="9" fillId="0" borderId="1" xfId="1" applyNumberFormat="1" applyFont="1" applyBorder="1" applyAlignment="1">
      <alignment horizontal="center" vertical="center"/>
    </xf>
    <xf numFmtId="164" fontId="1" fillId="0" borderId="1" xfId="1" applyNumberFormat="1" applyFont="1" applyBorder="1" applyAlignment="1">
      <alignment horizontal="center" vertical="center"/>
    </xf>
    <xf numFmtId="5" fontId="9" fillId="0" borderId="0" xfId="0" applyNumberFormat="1" applyFont="1" applyAlignment="1">
      <alignment horizontal="left" vertical="top"/>
    </xf>
    <xf numFmtId="0" fontId="1" fillId="0" borderId="0" xfId="0" applyFont="1"/>
    <xf numFmtId="0" fontId="1" fillId="0" borderId="21" xfId="0" applyFont="1" applyBorder="1"/>
    <xf numFmtId="168" fontId="57" fillId="24" borderId="4" xfId="0" applyNumberFormat="1" applyFont="1" applyFill="1" applyBorder="1" applyAlignment="1">
      <alignment horizontal="center" vertical="center" wrapText="1"/>
    </xf>
    <xf numFmtId="168" fontId="57" fillId="24" borderId="72" xfId="0" applyNumberFormat="1" applyFont="1" applyFill="1" applyBorder="1" applyAlignment="1">
      <alignment horizontal="center" vertical="center"/>
    </xf>
    <xf numFmtId="168" fontId="57" fillId="24" borderId="71" xfId="0" applyNumberFormat="1" applyFont="1" applyFill="1" applyBorder="1" applyAlignment="1">
      <alignment horizontal="center" vertical="center" wrapText="1"/>
    </xf>
    <xf numFmtId="168" fontId="57" fillId="16" borderId="72" xfId="0" applyNumberFormat="1" applyFont="1" applyFill="1" applyBorder="1" applyAlignment="1" applyProtection="1">
      <alignment horizontal="center" vertical="center"/>
      <protection locked="0"/>
    </xf>
    <xf numFmtId="168" fontId="57" fillId="8" borderId="72" xfId="0" applyNumberFormat="1" applyFont="1" applyFill="1" applyBorder="1" applyAlignment="1">
      <alignment horizontal="center" vertical="center"/>
    </xf>
    <xf numFmtId="168" fontId="57" fillId="25" borderId="72" xfId="0" applyNumberFormat="1" applyFont="1" applyFill="1" applyBorder="1" applyAlignment="1">
      <alignment horizontal="center" vertical="center"/>
    </xf>
    <xf numFmtId="168" fontId="59" fillId="27" borderId="70" xfId="0" applyNumberFormat="1" applyFont="1" applyFill="1" applyBorder="1" applyAlignment="1">
      <alignment vertical="center" wrapText="1"/>
    </xf>
    <xf numFmtId="168" fontId="59" fillId="27" borderId="68" xfId="0" applyNumberFormat="1" applyFont="1" applyFill="1" applyBorder="1" applyAlignment="1">
      <alignment horizontal="center" vertical="center" wrapText="1"/>
    </xf>
    <xf numFmtId="168" fontId="59" fillId="27" borderId="69" xfId="0" applyNumberFormat="1" applyFont="1" applyFill="1" applyBorder="1" applyAlignment="1">
      <alignment horizontal="center" vertical="center" wrapText="1"/>
    </xf>
    <xf numFmtId="168" fontId="57" fillId="27" borderId="70" xfId="0" applyNumberFormat="1" applyFont="1" applyFill="1" applyBorder="1" applyAlignment="1">
      <alignment vertical="center" wrapText="1"/>
    </xf>
    <xf numFmtId="168" fontId="57" fillId="27" borderId="31" xfId="0" applyNumberFormat="1" applyFont="1" applyFill="1" applyBorder="1" applyAlignment="1">
      <alignment horizontal="center" vertical="center" wrapText="1"/>
    </xf>
    <xf numFmtId="168" fontId="59" fillId="27" borderId="31" xfId="0" applyNumberFormat="1" applyFont="1" applyFill="1" applyBorder="1" applyAlignment="1">
      <alignment horizontal="center" vertical="center" wrapText="1"/>
    </xf>
    <xf numFmtId="168" fontId="60" fillId="0" borderId="51" xfId="0" applyNumberFormat="1" applyFont="1" applyBorder="1" applyAlignment="1">
      <alignment vertical="center" wrapText="1"/>
    </xf>
    <xf numFmtId="168" fontId="60" fillId="0" borderId="51" xfId="0" applyNumberFormat="1" applyFont="1" applyBorder="1" applyAlignment="1" applyProtection="1">
      <alignment horizontal="left" vertical="center" wrapText="1"/>
      <protection locked="0"/>
    </xf>
    <xf numFmtId="3" fontId="60" fillId="16" borderId="68" xfId="0" applyNumberFormat="1" applyFont="1" applyFill="1" applyBorder="1" applyAlignment="1" applyProtection="1">
      <alignment horizontal="right" vertical="center" wrapText="1"/>
      <protection locked="0"/>
    </xf>
    <xf numFmtId="10" fontId="60" fillId="0" borderId="69" xfId="0" applyNumberFormat="1" applyFont="1" applyBorder="1" applyAlignment="1">
      <alignment horizontal="right" vertical="center" wrapText="1"/>
    </xf>
    <xf numFmtId="168" fontId="60" fillId="16" borderId="1" xfId="0" applyNumberFormat="1" applyFont="1" applyFill="1" applyBorder="1" applyAlignment="1" applyProtection="1">
      <alignment horizontal="right" vertical="center" wrapText="1"/>
      <protection locked="0"/>
    </xf>
    <xf numFmtId="168" fontId="60" fillId="0" borderId="70" xfId="0" applyNumberFormat="1" applyFont="1" applyBorder="1" applyAlignment="1" applyProtection="1">
      <alignment horizontal="left" vertical="center" wrapText="1"/>
      <protection locked="0"/>
    </xf>
    <xf numFmtId="168" fontId="60" fillId="0" borderId="53" xfId="0" applyNumberFormat="1" applyFont="1" applyBorder="1" applyAlignment="1">
      <alignment vertical="center" wrapText="1"/>
    </xf>
    <xf numFmtId="168" fontId="59" fillId="28" borderId="70" xfId="0" applyNumberFormat="1" applyFont="1" applyFill="1" applyBorder="1" applyAlignment="1">
      <alignment vertical="center" wrapText="1"/>
    </xf>
    <xf numFmtId="168" fontId="59" fillId="0" borderId="51" xfId="0" applyNumberFormat="1" applyFont="1" applyBorder="1" applyAlignment="1">
      <alignment vertical="center" wrapText="1"/>
    </xf>
    <xf numFmtId="168" fontId="59" fillId="28" borderId="53" xfId="0" applyNumberFormat="1" applyFont="1" applyFill="1" applyBorder="1" applyAlignment="1">
      <alignment vertical="center" wrapText="1"/>
    </xf>
    <xf numFmtId="168" fontId="60" fillId="0" borderId="57" xfId="0" applyNumberFormat="1" applyFont="1" applyBorder="1" applyAlignment="1" applyProtection="1">
      <alignment horizontal="left" vertical="center" wrapText="1"/>
      <protection locked="0"/>
    </xf>
    <xf numFmtId="168" fontId="60" fillId="16" borderId="58" xfId="0" applyNumberFormat="1" applyFont="1" applyFill="1" applyBorder="1" applyAlignment="1" applyProtection="1">
      <alignment horizontal="right" vertical="center" wrapText="1"/>
      <protection locked="0"/>
    </xf>
    <xf numFmtId="10" fontId="60" fillId="0" borderId="54" xfId="0" applyNumberFormat="1" applyFont="1" applyBorder="1" applyAlignment="1">
      <alignment horizontal="right" vertical="center" wrapText="1"/>
    </xf>
    <xf numFmtId="168" fontId="63" fillId="0" borderId="0" xfId="0" applyNumberFormat="1" applyFont="1" applyProtection="1">
      <protection hidden="1"/>
    </xf>
    <xf numFmtId="168" fontId="59" fillId="18" borderId="74" xfId="0" applyNumberFormat="1" applyFont="1" applyFill="1" applyBorder="1" applyAlignment="1">
      <alignment horizontal="right" vertical="center" wrapText="1"/>
    </xf>
    <xf numFmtId="168" fontId="60" fillId="26" borderId="54" xfId="0" applyNumberFormat="1" applyFont="1" applyFill="1" applyBorder="1" applyAlignment="1">
      <alignment vertical="center" wrapText="1"/>
    </xf>
    <xf numFmtId="168" fontId="60" fillId="0" borderId="51" xfId="0" applyNumberFormat="1" applyFont="1" applyBorder="1" applyAlignment="1" applyProtection="1">
      <alignment vertical="center" wrapText="1"/>
      <protection locked="0"/>
    </xf>
    <xf numFmtId="168" fontId="60" fillId="29" borderId="68" xfId="0" applyNumberFormat="1" applyFont="1" applyFill="1" applyBorder="1" applyAlignment="1" applyProtection="1">
      <alignment horizontal="center" vertical="center" wrapText="1"/>
      <protection locked="0"/>
    </xf>
    <xf numFmtId="168" fontId="60" fillId="26" borderId="68" xfId="0" applyNumberFormat="1" applyFont="1" applyFill="1" applyBorder="1" applyAlignment="1">
      <alignment horizontal="right" vertical="center" wrapText="1"/>
    </xf>
    <xf numFmtId="168" fontId="58" fillId="0" borderId="0" xfId="0" applyNumberFormat="1" applyFont="1"/>
    <xf numFmtId="168" fontId="60" fillId="29" borderId="1" xfId="0" applyNumberFormat="1" applyFont="1" applyFill="1" applyBorder="1" applyAlignment="1" applyProtection="1">
      <alignment horizontal="center" vertical="center" wrapText="1"/>
      <protection locked="0"/>
    </xf>
    <xf numFmtId="168" fontId="60" fillId="26" borderId="1" xfId="0" applyNumberFormat="1" applyFont="1" applyFill="1" applyBorder="1" applyAlignment="1">
      <alignment horizontal="right" vertical="center" wrapText="1"/>
    </xf>
    <xf numFmtId="10" fontId="60" fillId="0" borderId="38" xfId="0" applyNumberFormat="1" applyFont="1" applyBorder="1" applyAlignment="1">
      <alignment horizontal="right" vertical="center" wrapText="1"/>
    </xf>
    <xf numFmtId="168" fontId="65" fillId="26" borderId="58" xfId="0" applyNumberFormat="1" applyFont="1" applyFill="1" applyBorder="1" applyAlignment="1">
      <alignment horizontal="center" vertical="center" wrapText="1"/>
    </xf>
    <xf numFmtId="10" fontId="59" fillId="0" borderId="54" xfId="0" applyNumberFormat="1" applyFont="1" applyBorder="1" applyAlignment="1">
      <alignment horizontal="right" vertical="center" wrapText="1"/>
    </xf>
    <xf numFmtId="168" fontId="59" fillId="28" borderId="70" xfId="0" applyNumberFormat="1" applyFont="1" applyFill="1" applyBorder="1" applyAlignment="1">
      <alignment vertical="center"/>
    </xf>
    <xf numFmtId="168" fontId="59" fillId="28" borderId="68" xfId="0" applyNumberFormat="1" applyFont="1" applyFill="1" applyBorder="1" applyAlignment="1">
      <alignment vertical="center"/>
    </xf>
    <xf numFmtId="168" fontId="59" fillId="2" borderId="68" xfId="0" applyNumberFormat="1" applyFont="1" applyFill="1" applyBorder="1" applyAlignment="1">
      <alignment horizontal="right" vertical="center" wrapText="1"/>
    </xf>
    <xf numFmtId="168" fontId="59" fillId="29" borderId="68" xfId="0" applyNumberFormat="1" applyFont="1" applyFill="1" applyBorder="1" applyAlignment="1">
      <alignment horizontal="center" vertical="center" wrapText="1"/>
    </xf>
    <xf numFmtId="9" fontId="59" fillId="28" borderId="69" xfId="0" applyNumberFormat="1" applyFont="1" applyFill="1" applyBorder="1" applyAlignment="1">
      <alignment horizontal="right" vertical="center" wrapText="1"/>
    </xf>
    <xf numFmtId="168" fontId="60" fillId="30" borderId="1" xfId="0" applyNumberFormat="1" applyFont="1" applyFill="1" applyBorder="1" applyAlignment="1">
      <alignment vertical="center" wrapText="1"/>
    </xf>
    <xf numFmtId="168" fontId="60" fillId="26" borderId="38" xfId="0" applyNumberFormat="1" applyFont="1" applyFill="1" applyBorder="1" applyAlignment="1">
      <alignment vertical="center" wrapText="1"/>
    </xf>
    <xf numFmtId="168" fontId="59" fillId="2" borderId="58" xfId="0" applyNumberFormat="1" applyFont="1" applyFill="1" applyBorder="1" applyAlignment="1">
      <alignment horizontal="right" vertical="center" wrapText="1"/>
    </xf>
    <xf numFmtId="168" fontId="59" fillId="30" borderId="58" xfId="0" applyNumberFormat="1" applyFont="1" applyFill="1" applyBorder="1" applyAlignment="1">
      <alignment vertical="center" wrapText="1"/>
    </xf>
    <xf numFmtId="168" fontId="60" fillId="30" borderId="54" xfId="0" applyNumberFormat="1" applyFont="1" applyFill="1" applyBorder="1" applyAlignment="1">
      <alignment vertical="center" wrapText="1"/>
    </xf>
    <xf numFmtId="0" fontId="66" fillId="31" borderId="0" xfId="0" applyFont="1" applyFill="1" applyAlignment="1">
      <alignment horizontal="center" vertical="center"/>
    </xf>
    <xf numFmtId="168" fontId="57" fillId="6" borderId="10" xfId="0" applyNumberFormat="1" applyFont="1" applyFill="1" applyBorder="1" applyAlignment="1">
      <alignment horizontal="center" vertical="center"/>
    </xf>
    <xf numFmtId="168" fontId="58" fillId="6" borderId="6" xfId="0" applyNumberFormat="1" applyFont="1" applyFill="1" applyBorder="1" applyAlignment="1" applyProtection="1">
      <alignment horizontal="center" vertical="center"/>
      <protection locked="0"/>
    </xf>
    <xf numFmtId="169" fontId="60" fillId="6" borderId="1" xfId="0" applyNumberFormat="1" applyFont="1" applyFill="1" applyBorder="1" applyAlignment="1" applyProtection="1">
      <alignment horizontal="right" vertical="center" wrapText="1"/>
      <protection locked="0"/>
    </xf>
    <xf numFmtId="168" fontId="60" fillId="6" borderId="68" xfId="0" applyNumberFormat="1" applyFont="1" applyFill="1" applyBorder="1" applyAlignment="1" applyProtection="1">
      <alignment horizontal="center" vertical="center" wrapText="1"/>
      <protection locked="0"/>
    </xf>
    <xf numFmtId="3" fontId="60" fillId="6" borderId="68" xfId="0" applyNumberFormat="1" applyFont="1" applyFill="1" applyBorder="1" applyAlignment="1" applyProtection="1">
      <alignment horizontal="right" vertical="center" wrapText="1"/>
      <protection locked="0"/>
    </xf>
    <xf numFmtId="168" fontId="60" fillId="6" borderId="1" xfId="0" applyNumberFormat="1" applyFont="1" applyFill="1" applyBorder="1" applyAlignment="1" applyProtection="1">
      <alignment horizontal="center" vertical="center"/>
      <protection locked="0"/>
    </xf>
    <xf numFmtId="3" fontId="60" fillId="6" borderId="1" xfId="0" applyNumberFormat="1" applyFont="1" applyFill="1" applyBorder="1" applyAlignment="1" applyProtection="1">
      <alignment horizontal="right" vertical="center" wrapText="1"/>
      <protection locked="0"/>
    </xf>
    <xf numFmtId="168" fontId="60" fillId="6" borderId="58" xfId="0" applyNumberFormat="1" applyFont="1" applyFill="1" applyBorder="1" applyAlignment="1" applyProtection="1">
      <alignment horizontal="center" vertical="center"/>
      <protection locked="0"/>
    </xf>
    <xf numFmtId="3" fontId="60" fillId="6" borderId="58" xfId="0" applyNumberFormat="1" applyFont="1" applyFill="1" applyBorder="1" applyAlignment="1" applyProtection="1">
      <alignment horizontal="right" vertical="center" wrapText="1"/>
      <protection locked="0"/>
    </xf>
    <xf numFmtId="168" fontId="59" fillId="6" borderId="1" xfId="0" applyNumberFormat="1" applyFont="1" applyFill="1" applyBorder="1" applyAlignment="1" applyProtection="1">
      <alignment horizontal="right" vertical="center" wrapText="1"/>
      <protection locked="0"/>
    </xf>
    <xf numFmtId="169" fontId="60" fillId="6" borderId="1" xfId="0" applyNumberFormat="1" applyFont="1" applyFill="1" applyBorder="1" applyAlignment="1" applyProtection="1">
      <alignment horizontal="center" vertical="center" wrapText="1"/>
      <protection locked="0"/>
    </xf>
    <xf numFmtId="169" fontId="60" fillId="6" borderId="58" xfId="0" applyNumberFormat="1" applyFont="1" applyFill="1" applyBorder="1" applyAlignment="1" applyProtection="1">
      <alignment horizontal="center" vertical="center" wrapText="1"/>
      <protection locked="0"/>
    </xf>
    <xf numFmtId="168" fontId="60" fillId="0" borderId="58" xfId="0" applyNumberFormat="1" applyFont="1" applyBorder="1" applyAlignment="1">
      <alignment horizontal="center" vertical="center" wrapText="1"/>
    </xf>
    <xf numFmtId="10" fontId="60" fillId="0" borderId="54" xfId="2" applyNumberFormat="1" applyFont="1" applyBorder="1" applyAlignment="1" applyProtection="1">
      <alignment horizontal="center" vertical="center" wrapText="1"/>
    </xf>
    <xf numFmtId="168" fontId="59" fillId="28" borderId="68" xfId="0" applyNumberFormat="1" applyFont="1" applyFill="1" applyBorder="1" applyAlignment="1">
      <alignment horizontal="center" vertical="center" wrapText="1"/>
    </xf>
    <xf numFmtId="9" fontId="59" fillId="28" borderId="69" xfId="2" applyFont="1" applyFill="1" applyBorder="1" applyAlignment="1" applyProtection="1">
      <alignment horizontal="center" vertical="center" wrapText="1"/>
    </xf>
    <xf numFmtId="169" fontId="60" fillId="16" borderId="1" xfId="0" applyNumberFormat="1" applyFont="1" applyFill="1" applyBorder="1" applyAlignment="1" applyProtection="1">
      <alignment horizontal="center" vertical="center" wrapText="1"/>
      <protection locked="0"/>
    </xf>
    <xf numFmtId="168" fontId="60" fillId="16" borderId="1" xfId="0" applyNumberFormat="1" applyFont="1" applyFill="1" applyBorder="1" applyAlignment="1" applyProtection="1">
      <alignment horizontal="center" vertical="center" wrapText="1"/>
      <protection locked="0"/>
    </xf>
    <xf numFmtId="168" fontId="60" fillId="2" borderId="1" xfId="0" applyNumberFormat="1" applyFont="1" applyFill="1" applyBorder="1" applyAlignment="1">
      <alignment horizontal="center" vertical="center" wrapText="1"/>
    </xf>
    <xf numFmtId="168" fontId="60" fillId="26" borderId="38" xfId="0" applyNumberFormat="1" applyFont="1" applyFill="1" applyBorder="1" applyAlignment="1">
      <alignment horizontal="center" vertical="center" wrapText="1"/>
    </xf>
    <xf numFmtId="168" fontId="59" fillId="28" borderId="58" xfId="0" applyNumberFormat="1" applyFont="1" applyFill="1" applyBorder="1" applyAlignment="1">
      <alignment horizontal="center" vertical="center" wrapText="1"/>
    </xf>
    <xf numFmtId="10" fontId="60" fillId="6" borderId="38" xfId="2" applyNumberFormat="1" applyFont="1" applyFill="1" applyBorder="1" applyAlignment="1" applyProtection="1">
      <alignment horizontal="center" vertical="center" wrapText="1"/>
    </xf>
    <xf numFmtId="168" fontId="60" fillId="6" borderId="1" xfId="0" applyNumberFormat="1" applyFont="1" applyFill="1" applyBorder="1" applyAlignment="1">
      <alignment horizontal="center" vertical="center" wrapText="1"/>
    </xf>
    <xf numFmtId="0" fontId="9" fillId="0" borderId="55" xfId="0" applyFont="1" applyBorder="1" applyAlignment="1">
      <alignment horizontal="center" vertical="center"/>
    </xf>
    <xf numFmtId="0" fontId="9" fillId="0" borderId="0" xfId="0" applyFont="1" applyAlignment="1">
      <alignment vertical="center"/>
    </xf>
    <xf numFmtId="0" fontId="9" fillId="0" borderId="1" xfId="0" applyFont="1" applyBorder="1" applyAlignment="1">
      <alignment horizontal="center" vertical="center"/>
    </xf>
    <xf numFmtId="0" fontId="9" fillId="0" borderId="1" xfId="0" applyFont="1" applyBorder="1" applyAlignment="1">
      <alignment vertical="center"/>
    </xf>
    <xf numFmtId="0" fontId="9" fillId="0" borderId="58" xfId="0" applyFont="1" applyBorder="1" applyAlignment="1">
      <alignment horizontal="center" vertical="center"/>
    </xf>
    <xf numFmtId="167" fontId="68" fillId="6" borderId="45" xfId="0" applyNumberFormat="1" applyFont="1" applyFill="1" applyBorder="1" applyAlignment="1">
      <alignment horizontal="center" vertical="center" wrapText="1"/>
    </xf>
    <xf numFmtId="167" fontId="68" fillId="6" borderId="31" xfId="0" applyNumberFormat="1" applyFont="1" applyFill="1" applyBorder="1" applyAlignment="1">
      <alignment horizontal="center" vertical="center" wrapText="1"/>
    </xf>
    <xf numFmtId="167" fontId="68" fillId="6" borderId="51" xfId="0" applyNumberFormat="1" applyFont="1" applyFill="1" applyBorder="1" applyAlignment="1">
      <alignment horizontal="center" vertical="center" wrapText="1"/>
    </xf>
    <xf numFmtId="167" fontId="68" fillId="6" borderId="1" xfId="0" applyNumberFormat="1" applyFont="1" applyFill="1" applyBorder="1" applyAlignment="1">
      <alignment horizontal="center" vertical="center" wrapText="1"/>
    </xf>
    <xf numFmtId="167" fontId="68" fillId="6" borderId="55" xfId="0" applyNumberFormat="1" applyFont="1" applyFill="1" applyBorder="1" applyAlignment="1">
      <alignment horizontal="center" vertical="center" wrapText="1"/>
    </xf>
    <xf numFmtId="167" fontId="12" fillId="32" borderId="55" xfId="0" applyNumberFormat="1" applyFont="1" applyFill="1" applyBorder="1"/>
    <xf numFmtId="167" fontId="68" fillId="6" borderId="53" xfId="0" applyNumberFormat="1" applyFont="1" applyFill="1" applyBorder="1" applyAlignment="1">
      <alignment horizontal="center" vertical="center" wrapText="1"/>
    </xf>
    <xf numFmtId="167" fontId="68" fillId="6" borderId="58" xfId="0" applyNumberFormat="1" applyFont="1" applyFill="1" applyBorder="1" applyAlignment="1">
      <alignment horizontal="center" vertical="center" wrapText="1"/>
    </xf>
    <xf numFmtId="167" fontId="12" fillId="32" borderId="43" xfId="0" applyNumberFormat="1" applyFont="1" applyFill="1" applyBorder="1"/>
    <xf numFmtId="167" fontId="0" fillId="0" borderId="0" xfId="0" applyNumberFormat="1"/>
    <xf numFmtId="167" fontId="12" fillId="0" borderId="83" xfId="0" applyNumberFormat="1" applyFont="1" applyBorder="1" applyAlignment="1">
      <alignment horizontal="center"/>
    </xf>
    <xf numFmtId="167" fontId="2" fillId="0" borderId="55" xfId="0" applyNumberFormat="1" applyFont="1" applyBorder="1" applyAlignment="1">
      <alignment horizontal="center" vertical="center"/>
    </xf>
    <xf numFmtId="167" fontId="2" fillId="0" borderId="83" xfId="0" applyNumberFormat="1" applyFont="1" applyBorder="1" applyAlignment="1">
      <alignment horizontal="center"/>
    </xf>
    <xf numFmtId="167" fontId="2" fillId="0" borderId="55" xfId="0" applyNumberFormat="1" applyFont="1" applyBorder="1" applyAlignment="1">
      <alignment horizontal="center"/>
    </xf>
    <xf numFmtId="167" fontId="2" fillId="0" borderId="25" xfId="0" applyNumberFormat="1" applyFont="1" applyBorder="1" applyAlignment="1">
      <alignment horizontal="center"/>
    </xf>
    <xf numFmtId="167" fontId="2" fillId="0" borderId="26" xfId="0" applyNumberFormat="1" applyFont="1" applyBorder="1" applyAlignment="1">
      <alignment horizontal="center"/>
    </xf>
    <xf numFmtId="167" fontId="12" fillId="0" borderId="76" xfId="0" applyNumberFormat="1" applyFont="1" applyBorder="1" applyAlignment="1">
      <alignment horizontal="center" vertical="center"/>
    </xf>
    <xf numFmtId="167" fontId="2" fillId="0" borderId="68" xfId="0" applyNumberFormat="1" applyFont="1" applyBorder="1" applyAlignment="1">
      <alignment horizontal="center" vertical="center"/>
    </xf>
    <xf numFmtId="167" fontId="2" fillId="0" borderId="76" xfId="0" applyNumberFormat="1" applyFont="1" applyBorder="1" applyAlignment="1">
      <alignment horizontal="center" vertical="center"/>
    </xf>
    <xf numFmtId="167" fontId="2" fillId="0" borderId="23" xfId="0" applyNumberFormat="1" applyFont="1" applyBorder="1" applyAlignment="1">
      <alignment horizontal="center" vertical="center"/>
    </xf>
    <xf numFmtId="167" fontId="2" fillId="0" borderId="81" xfId="0" applyNumberFormat="1" applyFont="1" applyBorder="1" applyAlignment="1">
      <alignment horizontal="center" vertical="center"/>
    </xf>
    <xf numFmtId="167" fontId="12" fillId="0" borderId="68" xfId="0" applyNumberFormat="1" applyFont="1" applyBorder="1" applyAlignment="1">
      <alignment horizontal="center"/>
    </xf>
    <xf numFmtId="167" fontId="12" fillId="6" borderId="68" xfId="0" applyNumberFormat="1" applyFont="1" applyFill="1" applyBorder="1" applyAlignment="1">
      <alignment horizontal="center" vertical="center"/>
    </xf>
    <xf numFmtId="0" fontId="12" fillId="2" borderId="8" xfId="0" applyFont="1" applyFill="1" applyBorder="1" applyAlignment="1">
      <alignment horizontal="center" vertical="center"/>
    </xf>
    <xf numFmtId="0" fontId="12" fillId="2" borderId="35" xfId="0" applyFont="1" applyFill="1" applyBorder="1" applyAlignment="1">
      <alignment horizontal="center" vertical="center" wrapText="1"/>
    </xf>
    <xf numFmtId="0" fontId="12" fillId="2" borderId="20" xfId="0" applyFont="1" applyFill="1" applyBorder="1" applyAlignment="1">
      <alignment horizontal="center" vertical="center"/>
    </xf>
    <xf numFmtId="167" fontId="12" fillId="0" borderId="1" xfId="0" applyNumberFormat="1" applyFont="1" applyBorder="1" applyAlignment="1">
      <alignment horizontal="center"/>
    </xf>
    <xf numFmtId="167" fontId="12" fillId="6" borderId="1" xfId="0" applyNumberFormat="1" applyFont="1" applyFill="1" applyBorder="1" applyAlignment="1">
      <alignment horizontal="center" vertical="center"/>
    </xf>
    <xf numFmtId="167" fontId="12" fillId="6" borderId="29" xfId="0" applyNumberFormat="1" applyFont="1" applyFill="1" applyBorder="1" applyAlignment="1">
      <alignment horizontal="center" vertical="center"/>
    </xf>
    <xf numFmtId="167" fontId="12" fillId="6" borderId="18" xfId="0" applyNumberFormat="1" applyFont="1" applyFill="1" applyBorder="1" applyAlignment="1">
      <alignment horizontal="center" vertical="center"/>
    </xf>
    <xf numFmtId="0" fontId="12" fillId="6" borderId="1" xfId="0" applyFont="1" applyFill="1" applyBorder="1" applyAlignment="1">
      <alignment horizontal="center"/>
    </xf>
    <xf numFmtId="0" fontId="12" fillId="0" borderId="1" xfId="0" applyFont="1" applyBorder="1" applyAlignment="1">
      <alignment horizontal="center"/>
    </xf>
    <xf numFmtId="167" fontId="12" fillId="16" borderId="1" xfId="0" applyNumberFormat="1" applyFont="1" applyFill="1" applyBorder="1" applyAlignment="1">
      <alignment horizontal="center" vertical="center"/>
    </xf>
    <xf numFmtId="167" fontId="12" fillId="0" borderId="0" xfId="0" applyNumberFormat="1" applyFont="1"/>
    <xf numFmtId="167" fontId="2" fillId="0" borderId="55" xfId="0" applyNumberFormat="1" applyFont="1" applyBorder="1" applyAlignment="1">
      <alignment vertical="center"/>
    </xf>
    <xf numFmtId="167" fontId="2" fillId="0" borderId="1" xfId="0" applyNumberFormat="1" applyFont="1" applyBorder="1" applyAlignment="1">
      <alignment horizontal="center" vertical="center"/>
    </xf>
    <xf numFmtId="167" fontId="12" fillId="6" borderId="1" xfId="0" applyNumberFormat="1" applyFont="1" applyFill="1" applyBorder="1" applyAlignment="1">
      <alignment horizontal="center"/>
    </xf>
    <xf numFmtId="168" fontId="12" fillId="6" borderId="1" xfId="0" applyNumberFormat="1" applyFont="1" applyFill="1" applyBorder="1" applyAlignment="1">
      <alignment horizontal="center" vertical="center"/>
    </xf>
    <xf numFmtId="168" fontId="12" fillId="0" borderId="0" xfId="0" applyNumberFormat="1" applyFont="1" applyAlignment="1">
      <alignment horizontal="center" vertical="center"/>
    </xf>
    <xf numFmtId="0" fontId="12" fillId="0" borderId="0" xfId="0" applyFont="1" applyAlignment="1">
      <alignment horizontal="center" vertical="center"/>
    </xf>
    <xf numFmtId="167" fontId="12" fillId="0" borderId="0" xfId="0" applyNumberFormat="1" applyFont="1" applyAlignment="1">
      <alignment horizontal="center"/>
    </xf>
    <xf numFmtId="0" fontId="69" fillId="18" borderId="45" xfId="0" applyFont="1" applyFill="1" applyBorder="1" applyAlignment="1">
      <alignment horizontal="right"/>
    </xf>
    <xf numFmtId="0" fontId="11" fillId="0" borderId="12" xfId="0" applyFont="1" applyBorder="1" applyAlignment="1" applyProtection="1">
      <alignment horizontal="right"/>
      <protection locked="0"/>
    </xf>
    <xf numFmtId="167" fontId="2" fillId="0" borderId="83" xfId="0" applyNumberFormat="1" applyFont="1" applyBorder="1" applyAlignment="1">
      <alignment horizontal="center" vertical="center"/>
    </xf>
    <xf numFmtId="167" fontId="2" fillId="0" borderId="26" xfId="0" applyNumberFormat="1" applyFont="1" applyBorder="1" applyAlignment="1">
      <alignment horizontal="center" vertical="center"/>
    </xf>
    <xf numFmtId="0" fontId="69" fillId="18" borderId="51" xfId="0" applyFont="1" applyFill="1" applyBorder="1" applyAlignment="1">
      <alignment horizontal="right"/>
    </xf>
    <xf numFmtId="167" fontId="12" fillId="0" borderId="1" xfId="0" applyNumberFormat="1" applyFont="1" applyBorder="1" applyAlignment="1">
      <alignment horizontal="center" vertical="center"/>
    </xf>
    <xf numFmtId="0" fontId="11" fillId="18" borderId="51" xfId="0" applyFont="1" applyFill="1" applyBorder="1" applyAlignment="1" applyProtection="1">
      <alignment horizontal="right"/>
      <protection locked="0"/>
    </xf>
    <xf numFmtId="0" fontId="11" fillId="18" borderId="53" xfId="0" applyFont="1" applyFill="1" applyBorder="1" applyAlignment="1" applyProtection="1">
      <alignment horizontal="right"/>
      <protection locked="0"/>
    </xf>
    <xf numFmtId="0" fontId="12" fillId="0" borderId="0" xfId="0" applyFont="1" applyAlignment="1">
      <alignment vertical="center"/>
    </xf>
    <xf numFmtId="0" fontId="12" fillId="0" borderId="0" xfId="0" applyFont="1" applyAlignment="1">
      <alignment wrapText="1"/>
    </xf>
    <xf numFmtId="0" fontId="69" fillId="18" borderId="53" xfId="0" applyFont="1" applyFill="1" applyBorder="1" applyAlignment="1">
      <alignment horizontal="right"/>
    </xf>
    <xf numFmtId="167" fontId="12" fillId="33" borderId="1" xfId="0" applyNumberFormat="1" applyFont="1" applyFill="1" applyBorder="1" applyAlignment="1">
      <alignment horizontal="center" vertical="center"/>
    </xf>
    <xf numFmtId="167" fontId="12" fillId="33" borderId="68" xfId="0" applyNumberFormat="1" applyFont="1" applyFill="1" applyBorder="1" applyAlignment="1">
      <alignment horizontal="center" vertical="center"/>
    </xf>
    <xf numFmtId="167" fontId="12" fillId="33" borderId="76" xfId="0" applyNumberFormat="1" applyFont="1" applyFill="1" applyBorder="1" applyAlignment="1">
      <alignment horizontal="center" vertical="center"/>
    </xf>
    <xf numFmtId="167" fontId="12" fillId="33" borderId="23" xfId="0" applyNumberFormat="1" applyFont="1" applyFill="1" applyBorder="1" applyAlignment="1">
      <alignment horizontal="center" vertical="center"/>
    </xf>
    <xf numFmtId="165" fontId="12" fillId="18" borderId="37" xfId="1" applyNumberFormat="1" applyFont="1" applyFill="1" applyBorder="1" applyAlignment="1" applyProtection="1">
      <alignment horizontal="center" wrapText="1"/>
      <protection hidden="1"/>
    </xf>
    <xf numFmtId="165" fontId="0" fillId="19" borderId="48" xfId="1" applyNumberFormat="1" applyFont="1" applyFill="1" applyBorder="1" applyAlignment="1" applyProtection="1">
      <alignment horizontal="center" vertical="center" wrapText="1"/>
      <protection hidden="1"/>
    </xf>
    <xf numFmtId="165" fontId="0" fillId="19" borderId="34" xfId="1" applyNumberFormat="1" applyFont="1" applyFill="1" applyBorder="1" applyAlignment="1" applyProtection="1">
      <alignment horizontal="center" vertical="center" wrapText="1"/>
      <protection hidden="1"/>
    </xf>
    <xf numFmtId="44" fontId="3" fillId="19" borderId="10" xfId="1" applyFont="1" applyFill="1" applyBorder="1" applyAlignment="1" applyProtection="1">
      <alignment horizontal="center" vertical="center"/>
      <protection hidden="1"/>
    </xf>
    <xf numFmtId="165" fontId="9" fillId="19" borderId="27" xfId="1" applyNumberFormat="1" applyFont="1" applyFill="1" applyBorder="1" applyAlignment="1" applyProtection="1">
      <alignment horizontal="center" vertical="center"/>
      <protection hidden="1"/>
    </xf>
    <xf numFmtId="165" fontId="3" fillId="18" borderId="19" xfId="1" applyNumberFormat="1" applyFont="1" applyFill="1" applyBorder="1" applyAlignment="1" applyProtection="1">
      <alignment horizontal="center"/>
      <protection hidden="1"/>
    </xf>
    <xf numFmtId="0" fontId="26" fillId="18" borderId="51" xfId="0" applyFont="1" applyFill="1" applyBorder="1" applyAlignment="1" applyProtection="1">
      <alignment horizontal="right"/>
      <protection hidden="1"/>
    </xf>
    <xf numFmtId="165" fontId="12" fillId="0" borderId="15" xfId="1" applyNumberFormat="1" applyFont="1" applyBorder="1" applyAlignment="1" applyProtection="1">
      <alignment horizontal="center"/>
      <protection hidden="1"/>
    </xf>
    <xf numFmtId="165" fontId="12" fillId="18" borderId="14" xfId="1" applyNumberFormat="1" applyFont="1" applyFill="1" applyBorder="1" applyAlignment="1" applyProtection="1">
      <alignment horizontal="center"/>
      <protection hidden="1"/>
    </xf>
    <xf numFmtId="0" fontId="6" fillId="18" borderId="51" xfId="0" applyFont="1" applyFill="1" applyBorder="1" applyAlignment="1" applyProtection="1">
      <alignment horizontal="right"/>
      <protection hidden="1"/>
    </xf>
    <xf numFmtId="0" fontId="6" fillId="18" borderId="53" xfId="0" applyFont="1" applyFill="1" applyBorder="1" applyAlignment="1" applyProtection="1">
      <alignment horizontal="right"/>
      <protection hidden="1"/>
    </xf>
    <xf numFmtId="165" fontId="12" fillId="0" borderId="62" xfId="1" applyNumberFormat="1" applyFont="1" applyBorder="1" applyAlignment="1" applyProtection="1">
      <alignment horizontal="center"/>
      <protection hidden="1"/>
    </xf>
    <xf numFmtId="165" fontId="12" fillId="18" borderId="67" xfId="1" applyNumberFormat="1" applyFont="1" applyFill="1" applyBorder="1" applyAlignment="1" applyProtection="1">
      <alignment horizontal="center"/>
      <protection hidden="1"/>
    </xf>
    <xf numFmtId="0" fontId="11" fillId="0" borderId="0" xfId="0" applyFont="1" applyProtection="1">
      <protection hidden="1"/>
    </xf>
    <xf numFmtId="165" fontId="12" fillId="18" borderId="45" xfId="1" applyNumberFormat="1" applyFont="1" applyFill="1" applyBorder="1" applyAlignment="1" applyProtection="1">
      <alignment horizontal="center"/>
      <protection hidden="1"/>
    </xf>
    <xf numFmtId="165" fontId="12" fillId="18" borderId="37" xfId="1" applyNumberFormat="1" applyFont="1" applyFill="1" applyBorder="1" applyAlignment="1" applyProtection="1">
      <alignment horizontal="center"/>
      <protection hidden="1"/>
    </xf>
    <xf numFmtId="165" fontId="3" fillId="18" borderId="77" xfId="1" applyNumberFormat="1" applyFont="1" applyFill="1" applyBorder="1" applyAlignment="1" applyProtection="1">
      <alignment horizontal="center"/>
      <protection hidden="1"/>
    </xf>
    <xf numFmtId="165" fontId="12" fillId="18" borderId="33" xfId="1" applyNumberFormat="1" applyFont="1" applyFill="1" applyBorder="1" applyAlignment="1" applyProtection="1">
      <alignment horizontal="center"/>
      <protection hidden="1"/>
    </xf>
    <xf numFmtId="0" fontId="26" fillId="18" borderId="53" xfId="0" applyFont="1" applyFill="1" applyBorder="1" applyAlignment="1" applyProtection="1">
      <alignment horizontal="right"/>
      <protection hidden="1"/>
    </xf>
    <xf numFmtId="165" fontId="12" fillId="18" borderId="63" xfId="1" applyNumberFormat="1" applyFont="1" applyFill="1" applyBorder="1" applyAlignment="1" applyProtection="1">
      <alignment horizontal="center"/>
      <protection hidden="1"/>
    </xf>
    <xf numFmtId="0" fontId="26" fillId="0" borderId="0" xfId="0" applyFont="1" applyProtection="1">
      <protection hidden="1"/>
    </xf>
    <xf numFmtId="165" fontId="12" fillId="0" borderId="15" xfId="1" applyNumberFormat="1" applyFont="1" applyFill="1" applyBorder="1" applyAlignment="1" applyProtection="1">
      <alignment horizontal="center"/>
      <protection hidden="1"/>
    </xf>
    <xf numFmtId="165" fontId="12" fillId="0" borderId="62" xfId="1" applyNumberFormat="1" applyFont="1" applyFill="1" applyBorder="1" applyAlignment="1" applyProtection="1">
      <alignment horizontal="center"/>
      <protection hidden="1"/>
    </xf>
    <xf numFmtId="0" fontId="44" fillId="0" borderId="0" xfId="0" applyFont="1" applyProtection="1">
      <protection hidden="1"/>
    </xf>
    <xf numFmtId="0" fontId="71" fillId="0" borderId="0" xfId="0" applyFont="1" applyAlignment="1" applyProtection="1">
      <alignment horizontal="center"/>
      <protection hidden="1"/>
    </xf>
    <xf numFmtId="0" fontId="9" fillId="19" borderId="71" xfId="0" applyFont="1" applyFill="1" applyBorder="1" applyAlignment="1" applyProtection="1">
      <alignment horizontal="center" vertical="center" wrapText="1"/>
      <protection hidden="1"/>
    </xf>
    <xf numFmtId="0" fontId="51" fillId="19" borderId="72" xfId="0" applyFont="1" applyFill="1" applyBorder="1" applyAlignment="1" applyProtection="1">
      <alignment horizontal="center" vertical="center" wrapText="1"/>
      <protection hidden="1"/>
    </xf>
    <xf numFmtId="165" fontId="3" fillId="19" borderId="27" xfId="1" applyNumberFormat="1" applyFont="1" applyFill="1" applyBorder="1" applyAlignment="1" applyProtection="1">
      <alignment horizontal="center" vertical="center"/>
      <protection hidden="1"/>
    </xf>
    <xf numFmtId="0" fontId="13" fillId="0" borderId="0" xfId="0" quotePrefix="1" applyFont="1" applyAlignment="1" applyProtection="1">
      <alignment vertical="center"/>
      <protection hidden="1"/>
    </xf>
    <xf numFmtId="0" fontId="13" fillId="0" borderId="0" xfId="0" applyFont="1" applyAlignment="1" applyProtection="1">
      <alignment vertical="center"/>
      <protection hidden="1"/>
    </xf>
    <xf numFmtId="165" fontId="3" fillId="0" borderId="0" xfId="1" applyNumberFormat="1" applyFont="1" applyFill="1" applyBorder="1" applyAlignment="1" applyProtection="1">
      <alignment horizontal="center" vertical="center"/>
      <protection hidden="1"/>
    </xf>
    <xf numFmtId="164" fontId="12" fillId="34" borderId="34" xfId="1" applyNumberFormat="1" applyFont="1" applyFill="1" applyBorder="1" applyProtection="1">
      <protection hidden="1"/>
    </xf>
    <xf numFmtId="165" fontId="2" fillId="18" borderId="32" xfId="1" applyNumberFormat="1" applyFont="1" applyFill="1" applyBorder="1" applyAlignment="1" applyProtection="1">
      <alignment horizontal="center"/>
      <protection hidden="1"/>
    </xf>
    <xf numFmtId="164" fontId="12" fillId="2" borderId="15" xfId="1" applyNumberFormat="1" applyFont="1" applyFill="1" applyBorder="1" applyProtection="1">
      <protection hidden="1"/>
    </xf>
    <xf numFmtId="164" fontId="12" fillId="34" borderId="15" xfId="1" applyNumberFormat="1" applyFont="1" applyFill="1" applyBorder="1" applyProtection="1">
      <protection hidden="1"/>
    </xf>
    <xf numFmtId="165" fontId="2" fillId="18" borderId="33" xfId="1" applyNumberFormat="1" applyFont="1" applyFill="1" applyBorder="1" applyAlignment="1" applyProtection="1">
      <alignment horizontal="center"/>
      <protection hidden="1"/>
    </xf>
    <xf numFmtId="167" fontId="2" fillId="0" borderId="53" xfId="1" applyNumberFormat="1" applyFont="1" applyFill="1" applyBorder="1" applyAlignment="1" applyProtection="1">
      <alignment vertical="center" wrapText="1"/>
      <protection hidden="1"/>
    </xf>
    <xf numFmtId="167" fontId="2" fillId="0" borderId="62" xfId="1" applyNumberFormat="1" applyFont="1" applyFill="1" applyBorder="1" applyAlignment="1" applyProtection="1">
      <alignment vertical="center" wrapText="1"/>
      <protection hidden="1"/>
    </xf>
    <xf numFmtId="167" fontId="2" fillId="17" borderId="62" xfId="1" applyNumberFormat="1" applyFont="1" applyFill="1" applyBorder="1" applyAlignment="1" applyProtection="1">
      <alignment vertical="center" wrapText="1"/>
      <protection hidden="1"/>
    </xf>
    <xf numFmtId="165" fontId="2" fillId="18" borderId="63" xfId="1" applyNumberFormat="1" applyFont="1" applyFill="1" applyBorder="1" applyAlignment="1" applyProtection="1">
      <alignment horizontal="center"/>
      <protection hidden="1"/>
    </xf>
    <xf numFmtId="10" fontId="3" fillId="18" borderId="71" xfId="2" applyNumberFormat="1" applyFont="1" applyFill="1" applyBorder="1" applyAlignment="1" applyProtection="1">
      <alignment vertical="center" wrapText="1"/>
      <protection hidden="1"/>
    </xf>
    <xf numFmtId="10" fontId="3" fillId="18" borderId="5" xfId="2" applyNumberFormat="1" applyFont="1" applyFill="1" applyBorder="1" applyAlignment="1" applyProtection="1">
      <alignment vertical="center" wrapText="1"/>
      <protection hidden="1"/>
    </xf>
    <xf numFmtId="165" fontId="12" fillId="18" borderId="10" xfId="1" applyNumberFormat="1" applyFont="1" applyFill="1" applyBorder="1" applyAlignment="1" applyProtection="1">
      <alignment horizontal="center"/>
      <protection hidden="1"/>
    </xf>
    <xf numFmtId="165" fontId="12" fillId="18" borderId="10" xfId="1" applyNumberFormat="1" applyFont="1" applyFill="1" applyBorder="1" applyAlignment="1" applyProtection="1">
      <alignment horizontal="center" vertical="center"/>
      <protection hidden="1"/>
    </xf>
    <xf numFmtId="165" fontId="2" fillId="21" borderId="27" xfId="1" applyNumberFormat="1" applyFont="1" applyFill="1" applyBorder="1" applyAlignment="1" applyProtection="1">
      <alignment horizontal="center"/>
      <protection hidden="1"/>
    </xf>
    <xf numFmtId="165" fontId="12" fillId="21" borderId="4" xfId="1" applyNumberFormat="1" applyFont="1" applyFill="1" applyBorder="1" applyAlignment="1" applyProtection="1">
      <alignment horizontal="center"/>
      <protection hidden="1"/>
    </xf>
    <xf numFmtId="165" fontId="2" fillId="2" borderId="27" xfId="1" applyNumberFormat="1" applyFont="1" applyFill="1" applyBorder="1" applyAlignment="1" applyProtection="1">
      <alignment horizontal="center"/>
      <protection hidden="1"/>
    </xf>
    <xf numFmtId="165" fontId="2" fillId="2" borderId="6" xfId="1" applyNumberFormat="1" applyFont="1" applyFill="1" applyBorder="1" applyAlignment="1" applyProtection="1">
      <alignment horizontal="center"/>
      <protection hidden="1"/>
    </xf>
    <xf numFmtId="0" fontId="4" fillId="2" borderId="68" xfId="0" applyFont="1" applyFill="1" applyBorder="1" applyAlignment="1" applyProtection="1">
      <alignment horizontal="right" vertical="center"/>
      <protection hidden="1"/>
    </xf>
    <xf numFmtId="165" fontId="2" fillId="2" borderId="68" xfId="1" applyNumberFormat="1" applyFont="1" applyFill="1" applyBorder="1" applyAlignment="1" applyProtection="1">
      <alignment horizontal="center"/>
      <protection hidden="1"/>
    </xf>
    <xf numFmtId="165" fontId="12" fillId="0" borderId="51" xfId="1" applyNumberFormat="1" applyFont="1" applyBorder="1" applyAlignment="1" applyProtection="1">
      <alignment horizontal="center"/>
      <protection locked="0"/>
    </xf>
    <xf numFmtId="165" fontId="12" fillId="0" borderId="15" xfId="1" applyNumberFormat="1" applyFont="1" applyBorder="1" applyAlignment="1" applyProtection="1">
      <alignment horizontal="center"/>
      <protection locked="0"/>
    </xf>
    <xf numFmtId="165" fontId="12" fillId="0" borderId="53" xfId="1" applyNumberFormat="1" applyFont="1" applyBorder="1" applyAlignment="1" applyProtection="1">
      <alignment horizontal="center"/>
      <protection locked="0"/>
    </xf>
    <xf numFmtId="165" fontId="12" fillId="0" borderId="62" xfId="1" applyNumberFormat="1" applyFont="1" applyBorder="1" applyAlignment="1" applyProtection="1">
      <alignment horizontal="center"/>
      <protection locked="0"/>
    </xf>
    <xf numFmtId="165" fontId="12" fillId="0" borderId="51" xfId="1" applyNumberFormat="1" applyFont="1" applyFill="1" applyBorder="1" applyAlignment="1" applyProtection="1">
      <alignment horizontal="center"/>
      <protection locked="0"/>
    </xf>
    <xf numFmtId="165" fontId="12" fillId="0" borderId="15" xfId="1" applyNumberFormat="1" applyFont="1" applyFill="1" applyBorder="1" applyAlignment="1" applyProtection="1">
      <alignment horizontal="center"/>
      <protection locked="0"/>
    </xf>
    <xf numFmtId="165" fontId="12" fillId="0" borderId="53" xfId="1" applyNumberFormat="1" applyFont="1" applyFill="1" applyBorder="1" applyAlignment="1" applyProtection="1">
      <alignment horizontal="center"/>
      <protection locked="0"/>
    </xf>
    <xf numFmtId="165" fontId="12" fillId="0" borderId="62" xfId="1" applyNumberFormat="1" applyFont="1" applyFill="1" applyBorder="1" applyAlignment="1" applyProtection="1">
      <alignment horizontal="center"/>
      <protection locked="0"/>
    </xf>
    <xf numFmtId="165" fontId="12" fillId="0" borderId="71" xfId="1" applyNumberFormat="1" applyFont="1" applyBorder="1" applyAlignment="1" applyProtection="1">
      <alignment horizontal="center" vertical="center"/>
      <protection locked="0"/>
    </xf>
    <xf numFmtId="165" fontId="12" fillId="0" borderId="71" xfId="1" applyNumberFormat="1" applyFont="1" applyBorder="1" applyAlignment="1" applyProtection="1">
      <alignment horizontal="center"/>
      <protection locked="0"/>
    </xf>
    <xf numFmtId="165" fontId="52" fillId="0" borderId="4" xfId="1" applyNumberFormat="1" applyFont="1" applyFill="1" applyBorder="1" applyAlignment="1" applyProtection="1">
      <alignment horizontal="left" vertical="center"/>
      <protection locked="0"/>
    </xf>
    <xf numFmtId="165" fontId="52" fillId="0" borderId="5" xfId="1" applyNumberFormat="1" applyFont="1" applyFill="1" applyBorder="1" applyAlignment="1" applyProtection="1">
      <alignment horizontal="left" vertical="center"/>
      <protection locked="0"/>
    </xf>
    <xf numFmtId="165" fontId="12" fillId="0" borderId="6" xfId="1" applyNumberFormat="1" applyFont="1" applyFill="1" applyBorder="1" applyAlignment="1" applyProtection="1">
      <alignment horizontal="center" vertical="center"/>
      <protection locked="0"/>
    </xf>
    <xf numFmtId="165" fontId="12" fillId="0" borderId="16" xfId="1" applyNumberFormat="1" applyFont="1" applyBorder="1" applyAlignment="1" applyProtection="1">
      <alignment horizontal="center"/>
      <protection locked="0"/>
    </xf>
    <xf numFmtId="0" fontId="2" fillId="19" borderId="4" xfId="0" applyFont="1" applyFill="1" applyBorder="1" applyAlignment="1" applyProtection="1">
      <alignment horizontal="right" vertical="center"/>
      <protection hidden="1"/>
    </xf>
    <xf numFmtId="44" fontId="3" fillId="19" borderId="4" xfId="1" applyFont="1" applyFill="1" applyBorder="1" applyAlignment="1" applyProtection="1">
      <alignment horizontal="center" vertical="center"/>
      <protection hidden="1"/>
    </xf>
    <xf numFmtId="0" fontId="2" fillId="0" borderId="4" xfId="0" applyFont="1" applyBorder="1" applyAlignment="1" applyProtection="1">
      <alignment horizontal="right" vertical="center"/>
      <protection hidden="1"/>
    </xf>
    <xf numFmtId="42" fontId="7" fillId="21" borderId="5" xfId="1" applyNumberFormat="1" applyFont="1" applyFill="1" applyBorder="1" applyAlignment="1" applyProtection="1">
      <protection hidden="1"/>
    </xf>
    <xf numFmtId="44" fontId="3" fillId="0" borderId="4" xfId="1" applyFont="1" applyFill="1" applyBorder="1" applyAlignment="1" applyProtection="1">
      <alignment horizontal="center" vertical="center"/>
      <protection hidden="1"/>
    </xf>
    <xf numFmtId="44" fontId="3" fillId="0" borderId="5" xfId="1" applyFont="1" applyFill="1" applyBorder="1" applyAlignment="1" applyProtection="1">
      <alignment horizontal="center" vertical="center"/>
      <protection hidden="1"/>
    </xf>
    <xf numFmtId="0" fontId="2" fillId="19" borderId="27" xfId="0" applyFont="1" applyFill="1" applyBorder="1" applyAlignment="1" applyProtection="1">
      <alignment horizontal="right" vertical="center"/>
      <protection hidden="1"/>
    </xf>
    <xf numFmtId="0" fontId="3" fillId="19" borderId="21" xfId="0" applyFont="1" applyFill="1" applyBorder="1" applyAlignment="1" applyProtection="1">
      <alignment horizontal="right"/>
      <protection hidden="1"/>
    </xf>
    <xf numFmtId="0" fontId="12" fillId="19" borderId="1" xfId="0" applyFont="1" applyFill="1" applyBorder="1" applyAlignment="1" applyProtection="1">
      <alignment horizontal="right"/>
      <protection hidden="1"/>
    </xf>
    <xf numFmtId="44" fontId="12" fillId="19" borderId="1" xfId="1" applyFont="1" applyFill="1" applyBorder="1" applyAlignment="1" applyProtection="1">
      <alignment horizontal="right"/>
      <protection hidden="1"/>
    </xf>
    <xf numFmtId="0" fontId="2" fillId="19" borderId="30" xfId="0" applyFont="1" applyFill="1" applyBorder="1" applyProtection="1">
      <protection hidden="1"/>
    </xf>
    <xf numFmtId="0" fontId="12" fillId="19" borderId="30" xfId="0" applyFont="1" applyFill="1" applyBorder="1" applyAlignment="1" applyProtection="1">
      <alignment horizontal="right"/>
      <protection locked="0"/>
    </xf>
    <xf numFmtId="42" fontId="7" fillId="0" borderId="4" xfId="1" applyNumberFormat="1" applyFont="1" applyFill="1" applyBorder="1" applyAlignment="1" applyProtection="1">
      <protection locked="0"/>
    </xf>
    <xf numFmtId="42" fontId="7" fillId="0" borderId="5" xfId="1" applyNumberFormat="1" applyFont="1" applyFill="1" applyBorder="1" applyAlignment="1" applyProtection="1">
      <protection locked="0"/>
    </xf>
    <xf numFmtId="0" fontId="12" fillId="19" borderId="27" xfId="0" applyFont="1" applyFill="1" applyBorder="1" applyAlignment="1" applyProtection="1">
      <alignment horizontal="right" vertical="center"/>
      <protection locked="0"/>
    </xf>
    <xf numFmtId="0" fontId="54" fillId="19" borderId="8" xfId="0" applyFont="1" applyFill="1" applyBorder="1" applyAlignment="1" applyProtection="1">
      <alignment horizontal="left" vertical="center" wrapText="1"/>
      <protection hidden="1"/>
    </xf>
    <xf numFmtId="0" fontId="54" fillId="19" borderId="27" xfId="0" applyFont="1" applyFill="1" applyBorder="1" applyAlignment="1" applyProtection="1">
      <alignment horizontal="center" vertical="center"/>
      <protection hidden="1"/>
    </xf>
    <xf numFmtId="164" fontId="12" fillId="21" borderId="19" xfId="1" applyNumberFormat="1" applyFont="1" applyFill="1" applyBorder="1" applyAlignment="1" applyProtection="1">
      <alignment vertical="center"/>
      <protection hidden="1"/>
    </xf>
    <xf numFmtId="164" fontId="12" fillId="21" borderId="14" xfId="1" applyNumberFormat="1" applyFont="1" applyFill="1" applyBorder="1" applyAlignment="1" applyProtection="1">
      <alignment vertical="center"/>
      <protection hidden="1"/>
    </xf>
    <xf numFmtId="164" fontId="12" fillId="21" borderId="39" xfId="1" applyNumberFormat="1" applyFont="1" applyFill="1" applyBorder="1" applyAlignment="1" applyProtection="1">
      <alignment vertical="center"/>
      <protection hidden="1"/>
    </xf>
    <xf numFmtId="0" fontId="3" fillId="21" borderId="28" xfId="0" applyFont="1" applyFill="1" applyBorder="1" applyAlignment="1" applyProtection="1">
      <alignment horizontal="right" vertical="center" wrapText="1"/>
      <protection hidden="1"/>
    </xf>
    <xf numFmtId="164" fontId="2" fillId="21" borderId="28" xfId="1" applyNumberFormat="1" applyFont="1" applyFill="1" applyBorder="1" applyAlignment="1" applyProtection="1">
      <alignment vertical="center"/>
      <protection hidden="1"/>
    </xf>
    <xf numFmtId="164" fontId="2" fillId="21" borderId="42" xfId="1" applyNumberFormat="1" applyFont="1" applyFill="1" applyBorder="1" applyAlignment="1" applyProtection="1">
      <alignment vertical="center"/>
      <protection hidden="1"/>
    </xf>
    <xf numFmtId="164" fontId="2" fillId="21" borderId="43" xfId="1" applyNumberFormat="1" applyFont="1" applyFill="1" applyBorder="1" applyAlignment="1" applyProtection="1">
      <alignment vertical="center"/>
      <protection hidden="1"/>
    </xf>
    <xf numFmtId="0" fontId="14" fillId="21" borderId="27" xfId="0" applyFont="1" applyFill="1" applyBorder="1" applyAlignment="1" applyProtection="1">
      <alignment horizontal="left" vertical="center" wrapText="1"/>
      <protection hidden="1"/>
    </xf>
    <xf numFmtId="42" fontId="14" fillId="21" borderId="6" xfId="0" applyNumberFormat="1" applyFont="1" applyFill="1" applyBorder="1" applyAlignment="1" applyProtection="1">
      <alignment horizontal="center" vertical="center"/>
      <protection hidden="1"/>
    </xf>
    <xf numFmtId="0" fontId="12" fillId="0" borderId="8" xfId="0" applyFont="1" applyBorder="1" applyAlignment="1" applyProtection="1">
      <alignment horizontal="center"/>
      <protection hidden="1"/>
    </xf>
    <xf numFmtId="0" fontId="12" fillId="0" borderId="0" xfId="0" applyFont="1" applyAlignment="1" applyProtection="1">
      <alignment horizontal="center"/>
      <protection hidden="1"/>
    </xf>
    <xf numFmtId="0" fontId="54" fillId="19" borderId="34" xfId="0" applyFont="1" applyFill="1" applyBorder="1" applyAlignment="1" applyProtection="1">
      <alignment horizontal="center" vertical="center"/>
      <protection locked="0"/>
    </xf>
    <xf numFmtId="0" fontId="54" fillId="19" borderId="35" xfId="0" applyFont="1" applyFill="1" applyBorder="1" applyAlignment="1" applyProtection="1">
      <alignment horizontal="center" vertical="center"/>
      <protection locked="0"/>
    </xf>
    <xf numFmtId="165" fontId="42" fillId="4" borderId="53" xfId="1" applyNumberFormat="1" applyFont="1" applyFill="1" applyBorder="1" applyAlignment="1" applyProtection="1">
      <alignment horizontal="center" wrapText="1"/>
      <protection locked="0"/>
    </xf>
    <xf numFmtId="165" fontId="42" fillId="4" borderId="62" xfId="1" applyNumberFormat="1" applyFont="1" applyFill="1" applyBorder="1" applyAlignment="1" applyProtection="1">
      <alignment horizontal="center" wrapText="1"/>
      <protection locked="0"/>
    </xf>
    <xf numFmtId="0" fontId="2" fillId="21" borderId="4" xfId="0" applyFont="1" applyFill="1" applyBorder="1" applyAlignment="1" applyProtection="1">
      <alignment horizontal="left" wrapText="1"/>
      <protection hidden="1"/>
    </xf>
    <xf numFmtId="0" fontId="2" fillId="21" borderId="5" xfId="0" applyFont="1" applyFill="1" applyBorder="1" applyAlignment="1" applyProtection="1">
      <alignment horizontal="left" wrapText="1"/>
      <protection hidden="1"/>
    </xf>
    <xf numFmtId="0" fontId="45" fillId="21" borderId="2" xfId="0" applyFont="1" applyFill="1" applyBorder="1" applyAlignment="1" applyProtection="1">
      <alignment horizontal="right" vertical="center" wrapText="1"/>
      <protection hidden="1"/>
    </xf>
    <xf numFmtId="0" fontId="45" fillId="21" borderId="3" xfId="0" applyFont="1" applyFill="1" applyBorder="1" applyAlignment="1" applyProtection="1">
      <alignment horizontal="right" vertical="center" wrapText="1"/>
      <protection hidden="1"/>
    </xf>
    <xf numFmtId="0" fontId="4" fillId="2" borderId="4" xfId="0" applyFont="1" applyFill="1" applyBorder="1" applyAlignment="1" applyProtection="1">
      <alignment horizontal="right" vertical="center"/>
      <protection hidden="1"/>
    </xf>
    <xf numFmtId="0" fontId="4" fillId="2" borderId="6" xfId="0" applyFont="1" applyFill="1" applyBorder="1" applyAlignment="1" applyProtection="1">
      <alignment horizontal="right" vertical="center"/>
      <protection hidden="1"/>
    </xf>
    <xf numFmtId="0" fontId="17" fillId="20" borderId="4" xfId="0" applyFont="1" applyFill="1" applyBorder="1" applyAlignment="1" applyProtection="1">
      <alignment horizontal="center" vertical="center"/>
      <protection hidden="1"/>
    </xf>
    <xf numFmtId="0" fontId="17" fillId="20" borderId="5" xfId="0" applyFont="1" applyFill="1" applyBorder="1" applyAlignment="1" applyProtection="1">
      <alignment horizontal="center" vertical="center"/>
      <protection hidden="1"/>
    </xf>
    <xf numFmtId="0" fontId="17" fillId="20" borderId="9" xfId="0" applyFont="1" applyFill="1" applyBorder="1" applyAlignment="1" applyProtection="1">
      <alignment horizontal="center" vertical="center"/>
      <protection hidden="1"/>
    </xf>
    <xf numFmtId="0" fontId="17" fillId="20" borderId="20" xfId="0" applyFont="1" applyFill="1" applyBorder="1" applyAlignment="1" applyProtection="1">
      <alignment horizontal="center" vertical="center"/>
      <protection hidden="1"/>
    </xf>
    <xf numFmtId="0" fontId="2" fillId="18" borderId="71" xfId="0" applyFont="1" applyFill="1" applyBorder="1" applyAlignment="1" applyProtection="1">
      <alignment horizontal="left" vertical="center" wrapText="1"/>
      <protection hidden="1"/>
    </xf>
    <xf numFmtId="0" fontId="3" fillId="18" borderId="10" xfId="0" applyFont="1" applyFill="1" applyBorder="1" applyAlignment="1" applyProtection="1">
      <alignment horizontal="left" vertical="center" wrapText="1"/>
      <protection hidden="1"/>
    </xf>
    <xf numFmtId="0" fontId="0" fillId="0" borderId="0" xfId="0" applyAlignment="1" applyProtection="1">
      <alignment horizontal="center"/>
      <protection hidden="1"/>
    </xf>
    <xf numFmtId="0" fontId="9" fillId="0" borderId="79" xfId="0" applyFont="1" applyBorder="1" applyAlignment="1" applyProtection="1">
      <alignment horizontal="center" vertical="center"/>
      <protection hidden="1"/>
    </xf>
    <xf numFmtId="0" fontId="9" fillId="0" borderId="55" xfId="0" applyFont="1" applyBorder="1" applyAlignment="1" applyProtection="1">
      <alignment horizontal="center" vertical="center"/>
      <protection hidden="1"/>
    </xf>
    <xf numFmtId="44" fontId="3" fillId="19" borderId="71" xfId="1" applyFont="1" applyFill="1" applyBorder="1" applyAlignment="1" applyProtection="1">
      <alignment horizontal="center" vertical="center"/>
      <protection hidden="1"/>
    </xf>
    <xf numFmtId="44" fontId="3" fillId="19" borderId="7" xfId="1" applyFont="1" applyFill="1" applyBorder="1" applyAlignment="1" applyProtection="1">
      <alignment horizontal="center" vertical="center"/>
      <protection hidden="1"/>
    </xf>
    <xf numFmtId="0" fontId="45" fillId="21" borderId="2" xfId="0" applyFont="1" applyFill="1" applyBorder="1" applyAlignment="1" applyProtection="1">
      <alignment horizontal="right" vertical="top" wrapText="1"/>
      <protection hidden="1"/>
    </xf>
    <xf numFmtId="0" fontId="45" fillId="21" borderId="17" xfId="0" applyFont="1" applyFill="1" applyBorder="1" applyAlignment="1" applyProtection="1">
      <alignment horizontal="right" vertical="top" wrapText="1"/>
      <protection hidden="1"/>
    </xf>
    <xf numFmtId="0" fontId="20" fillId="18" borderId="51" xfId="0" applyFont="1" applyFill="1" applyBorder="1" applyAlignment="1" applyProtection="1">
      <alignment vertical="center" wrapText="1"/>
      <protection hidden="1"/>
    </xf>
    <xf numFmtId="0" fontId="19" fillId="18" borderId="38" xfId="0" applyFont="1" applyFill="1" applyBorder="1" applyAlignment="1" applyProtection="1">
      <alignment vertical="center" wrapText="1"/>
      <protection hidden="1"/>
    </xf>
    <xf numFmtId="165" fontId="12" fillId="21" borderId="52" xfId="1" applyNumberFormat="1" applyFont="1" applyFill="1" applyBorder="1" applyAlignment="1" applyProtection="1">
      <alignment horizontal="center"/>
      <protection hidden="1"/>
    </xf>
    <xf numFmtId="165" fontId="12" fillId="21" borderId="33" xfId="1" applyNumberFormat="1" applyFont="1" applyFill="1" applyBorder="1" applyAlignment="1" applyProtection="1">
      <alignment horizontal="center"/>
      <protection hidden="1"/>
    </xf>
    <xf numFmtId="165" fontId="12" fillId="21" borderId="63" xfId="1" applyNumberFormat="1" applyFont="1" applyFill="1" applyBorder="1" applyAlignment="1" applyProtection="1">
      <alignment horizontal="center"/>
      <protection hidden="1"/>
    </xf>
    <xf numFmtId="0" fontId="2" fillId="21" borderId="4" xfId="0" applyFont="1" applyFill="1" applyBorder="1" applyAlignment="1" applyProtection="1">
      <alignment horizontal="left" vertical="center" wrapText="1"/>
      <protection hidden="1"/>
    </xf>
    <xf numFmtId="0" fontId="2" fillId="21" borderId="6" xfId="0" applyFont="1" applyFill="1" applyBorder="1" applyAlignment="1" applyProtection="1">
      <alignment horizontal="left" vertical="center" wrapText="1"/>
      <protection hidden="1"/>
    </xf>
    <xf numFmtId="165" fontId="2" fillId="2" borderId="68" xfId="1" applyNumberFormat="1" applyFont="1" applyFill="1" applyBorder="1" applyAlignment="1" applyProtection="1">
      <alignment horizontal="center" vertical="center"/>
      <protection hidden="1"/>
    </xf>
    <xf numFmtId="0" fontId="2" fillId="21" borderId="29" xfId="0" applyFont="1" applyFill="1" applyBorder="1" applyAlignment="1" applyProtection="1">
      <alignment horizontal="left" vertical="top" wrapText="1"/>
      <protection hidden="1"/>
    </xf>
    <xf numFmtId="0" fontId="2" fillId="21" borderId="18" xfId="0" applyFont="1" applyFill="1" applyBorder="1" applyAlignment="1" applyProtection="1">
      <alignment horizontal="left" vertical="top" wrapText="1"/>
      <protection hidden="1"/>
    </xf>
    <xf numFmtId="165" fontId="2" fillId="2" borderId="71" xfId="1" applyNumberFormat="1" applyFont="1" applyFill="1" applyBorder="1" applyAlignment="1" applyProtection="1">
      <alignment horizontal="center"/>
      <protection hidden="1"/>
    </xf>
    <xf numFmtId="165" fontId="2" fillId="2" borderId="7" xfId="1" applyNumberFormat="1" applyFont="1" applyFill="1" applyBorder="1" applyAlignment="1" applyProtection="1">
      <alignment horizontal="center"/>
      <protection hidden="1"/>
    </xf>
    <xf numFmtId="0" fontId="9" fillId="18" borderId="59" xfId="0" applyFont="1" applyFill="1" applyBorder="1" applyAlignment="1" applyProtection="1">
      <alignment horizontal="right"/>
      <protection hidden="1"/>
    </xf>
    <xf numFmtId="0" fontId="9" fillId="18" borderId="73" xfId="0" applyFont="1" applyFill="1" applyBorder="1" applyAlignment="1" applyProtection="1">
      <alignment horizontal="right"/>
      <protection hidden="1"/>
    </xf>
    <xf numFmtId="0" fontId="20" fillId="18" borderId="45" xfId="0" applyFont="1" applyFill="1" applyBorder="1" applyAlignment="1" applyProtection="1">
      <alignment vertical="center" wrapText="1"/>
      <protection hidden="1"/>
    </xf>
    <xf numFmtId="0" fontId="19" fillId="18" borderId="12" xfId="0" applyFont="1" applyFill="1" applyBorder="1" applyAlignment="1" applyProtection="1">
      <alignment vertical="center" wrapText="1"/>
      <protection hidden="1"/>
    </xf>
    <xf numFmtId="0" fontId="2" fillId="18" borderId="11" xfId="0" applyFont="1" applyFill="1" applyBorder="1" applyAlignment="1" applyProtection="1">
      <alignment horizontal="left" vertical="center"/>
      <protection hidden="1"/>
    </xf>
    <xf numFmtId="0" fontId="2" fillId="18" borderId="24" xfId="0" applyFont="1" applyFill="1" applyBorder="1" applyAlignment="1" applyProtection="1">
      <alignment horizontal="left" vertical="center"/>
      <protection hidden="1"/>
    </xf>
    <xf numFmtId="0" fontId="2" fillId="18" borderId="11" xfId="0" applyFont="1" applyFill="1" applyBorder="1" applyAlignment="1" applyProtection="1">
      <alignment horizontal="left" vertical="center" wrapText="1"/>
      <protection hidden="1"/>
    </xf>
    <xf numFmtId="0" fontId="2" fillId="18" borderId="19" xfId="0" applyFont="1" applyFill="1" applyBorder="1" applyAlignment="1" applyProtection="1">
      <alignment horizontal="left" vertical="center" wrapText="1"/>
      <protection hidden="1"/>
    </xf>
    <xf numFmtId="0" fontId="2" fillId="18" borderId="11" xfId="0" applyFont="1" applyFill="1" applyBorder="1" applyAlignment="1" applyProtection="1">
      <alignment horizontal="right" vertical="center"/>
      <protection hidden="1"/>
    </xf>
    <xf numFmtId="0" fontId="2" fillId="18" borderId="24" xfId="0" applyFont="1" applyFill="1" applyBorder="1" applyAlignment="1" applyProtection="1">
      <alignment horizontal="right" vertical="center"/>
      <protection hidden="1"/>
    </xf>
    <xf numFmtId="0" fontId="9" fillId="18" borderId="13" xfId="0" applyFont="1" applyFill="1" applyBorder="1" applyAlignment="1" applyProtection="1">
      <alignment horizontal="right"/>
      <protection hidden="1"/>
    </xf>
    <xf numFmtId="0" fontId="9" fillId="18" borderId="18" xfId="0" applyFont="1" applyFill="1" applyBorder="1" applyAlignment="1" applyProtection="1">
      <alignment horizontal="right"/>
      <protection hidden="1"/>
    </xf>
    <xf numFmtId="0" fontId="71" fillId="0" borderId="5" xfId="0" applyFont="1" applyBorder="1" applyAlignment="1" applyProtection="1">
      <alignment horizontal="center"/>
      <protection hidden="1"/>
    </xf>
    <xf numFmtId="0" fontId="9" fillId="21" borderId="1" xfId="0" applyFont="1" applyFill="1" applyBorder="1" applyAlignment="1" applyProtection="1">
      <alignment horizontal="left"/>
      <protection hidden="1"/>
    </xf>
    <xf numFmtId="0" fontId="9" fillId="21" borderId="29" xfId="0" applyFont="1" applyFill="1" applyBorder="1" applyAlignment="1" applyProtection="1">
      <alignment horizontal="left"/>
      <protection hidden="1"/>
    </xf>
    <xf numFmtId="0" fontId="9" fillId="21" borderId="68" xfId="0" applyFont="1" applyFill="1" applyBorder="1" applyAlignment="1" applyProtection="1">
      <alignment horizontal="left"/>
      <protection hidden="1"/>
    </xf>
    <xf numFmtId="0" fontId="9" fillId="21" borderId="76" xfId="0" applyFont="1" applyFill="1" applyBorder="1" applyAlignment="1" applyProtection="1">
      <alignment horizontal="left"/>
      <protection hidden="1"/>
    </xf>
    <xf numFmtId="0" fontId="18" fillId="21" borderId="53" xfId="0" applyFont="1" applyFill="1" applyBorder="1" applyAlignment="1" applyProtection="1">
      <alignment horizontal="right" vertical="center" wrapText="1"/>
      <protection hidden="1"/>
    </xf>
    <xf numFmtId="0" fontId="18" fillId="21" borderId="54" xfId="0" applyFont="1" applyFill="1" applyBorder="1" applyAlignment="1" applyProtection="1">
      <alignment horizontal="right" vertical="center" wrapText="1"/>
      <protection hidden="1"/>
    </xf>
    <xf numFmtId="0" fontId="9" fillId="18" borderId="51" xfId="0" applyFont="1" applyFill="1" applyBorder="1" applyAlignment="1" applyProtection="1">
      <alignment horizontal="right" vertical="center"/>
      <protection hidden="1"/>
    </xf>
    <xf numFmtId="0" fontId="9" fillId="18" borderId="38" xfId="0" applyFont="1" applyFill="1" applyBorder="1" applyAlignment="1" applyProtection="1">
      <alignment horizontal="right" vertical="center"/>
      <protection hidden="1"/>
    </xf>
    <xf numFmtId="0" fontId="53" fillId="20" borderId="3" xfId="0" applyFont="1" applyFill="1" applyBorder="1" applyAlignment="1">
      <alignment horizontal="center" vertical="center"/>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7" xfId="0" applyFont="1" applyBorder="1" applyAlignment="1">
      <alignment horizontal="center" vertical="center" wrapText="1"/>
    </xf>
    <xf numFmtId="1" fontId="0" fillId="4" borderId="55" xfId="0" applyNumberFormat="1" applyFill="1" applyBorder="1" applyAlignment="1">
      <alignment horizontal="center" vertical="center"/>
    </xf>
    <xf numFmtId="0" fontId="0" fillId="4" borderId="55" xfId="0" applyFill="1" applyBorder="1" applyAlignment="1">
      <alignment horizontal="center" vertical="center"/>
    </xf>
    <xf numFmtId="0" fontId="9" fillId="2" borderId="53" xfId="0" applyFont="1" applyFill="1" applyBorder="1" applyAlignment="1">
      <alignment horizontal="center" vertical="center"/>
    </xf>
    <xf numFmtId="0" fontId="9" fillId="2" borderId="56" xfId="0" applyFont="1" applyFill="1" applyBorder="1" applyAlignment="1">
      <alignment horizontal="center" vertical="center"/>
    </xf>
    <xf numFmtId="0" fontId="0" fillId="16" borderId="4" xfId="0" applyFill="1" applyBorder="1" applyAlignment="1">
      <alignment horizontal="center" vertical="center"/>
    </xf>
    <xf numFmtId="0" fontId="0" fillId="16" borderId="6" xfId="0" applyFill="1" applyBorder="1" applyAlignment="1">
      <alignment horizontal="center" vertical="center"/>
    </xf>
    <xf numFmtId="0" fontId="15" fillId="0" borderId="4" xfId="0" applyFont="1" applyBorder="1" applyAlignment="1">
      <alignment horizontal="center"/>
    </xf>
    <xf numFmtId="0" fontId="15" fillId="0" borderId="5" xfId="0" applyFont="1" applyBorder="1" applyAlignment="1">
      <alignment horizontal="center"/>
    </xf>
    <xf numFmtId="0" fontId="15" fillId="0" borderId="6" xfId="0" applyFont="1" applyBorder="1" applyAlignment="1">
      <alignment horizontal="center"/>
    </xf>
    <xf numFmtId="0" fontId="22" fillId="0" borderId="0" xfId="0" applyFont="1" applyAlignment="1">
      <alignment horizontal="left" vertical="center"/>
    </xf>
    <xf numFmtId="0" fontId="0" fillId="16" borderId="31" xfId="0" applyFill="1" applyBorder="1" applyAlignment="1">
      <alignment horizontal="center" vertical="center"/>
    </xf>
    <xf numFmtId="0" fontId="9" fillId="2" borderId="11" xfId="0" applyFont="1" applyFill="1" applyBorder="1" applyAlignment="1">
      <alignment horizontal="center" vertical="center"/>
    </xf>
    <xf numFmtId="0" fontId="9" fillId="2" borderId="46" xfId="0" applyFont="1" applyFill="1" applyBorder="1" applyAlignment="1">
      <alignment horizontal="center" vertical="center"/>
    </xf>
    <xf numFmtId="0" fontId="25" fillId="0" borderId="0" xfId="0" applyFont="1" applyAlignment="1">
      <alignment horizontal="center"/>
    </xf>
    <xf numFmtId="0" fontId="26" fillId="2" borderId="49" xfId="0" applyFont="1" applyFill="1" applyBorder="1" applyAlignment="1">
      <alignment horizontal="center" vertical="center"/>
    </xf>
    <xf numFmtId="0" fontId="26" fillId="2" borderId="57" xfId="0" applyFont="1" applyFill="1" applyBorder="1" applyAlignment="1">
      <alignment horizontal="center" vertical="center"/>
    </xf>
    <xf numFmtId="0" fontId="0" fillId="4" borderId="4" xfId="0" applyFill="1" applyBorder="1" applyAlignment="1">
      <alignment horizontal="center" vertical="center"/>
    </xf>
    <xf numFmtId="0" fontId="0" fillId="4" borderId="6" xfId="0" applyFill="1" applyBorder="1" applyAlignment="1">
      <alignment horizontal="center" vertical="center"/>
    </xf>
    <xf numFmtId="0" fontId="15" fillId="0" borderId="11" xfId="0" applyFont="1" applyBorder="1" applyAlignment="1">
      <alignment horizontal="left"/>
    </xf>
    <xf numFmtId="0" fontId="15" fillId="0" borderId="19" xfId="0" applyFont="1" applyBorder="1" applyAlignment="1">
      <alignment horizontal="left"/>
    </xf>
    <xf numFmtId="0" fontId="15" fillId="0" borderId="45" xfId="0" applyFont="1" applyBorder="1" applyAlignment="1">
      <alignment horizontal="center"/>
    </xf>
    <xf numFmtId="0" fontId="15" fillId="0" borderId="31" xfId="0" applyFont="1" applyBorder="1" applyAlignment="1">
      <alignment horizontal="center"/>
    </xf>
    <xf numFmtId="0" fontId="15" fillId="0" borderId="12" xfId="0" applyFont="1" applyBorder="1" applyAlignment="1">
      <alignment horizontal="center"/>
    </xf>
    <xf numFmtId="0" fontId="9" fillId="0" borderId="11" xfId="0" applyFont="1" applyBorder="1" applyAlignment="1">
      <alignment horizontal="center" vertical="center"/>
    </xf>
    <xf numFmtId="0" fontId="9" fillId="0" borderId="24" xfId="0" applyFont="1" applyBorder="1" applyAlignment="1">
      <alignment horizontal="center" vertical="center"/>
    </xf>
    <xf numFmtId="0" fontId="9" fillId="0" borderId="19" xfId="0" applyFont="1" applyBorder="1" applyAlignment="1">
      <alignment horizontal="center" vertical="center"/>
    </xf>
    <xf numFmtId="0" fontId="9" fillId="0" borderId="11"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19" xfId="0" applyFont="1" applyBorder="1" applyAlignment="1">
      <alignment horizontal="center" vertical="center" wrapText="1"/>
    </xf>
    <xf numFmtId="0" fontId="37" fillId="0" borderId="29" xfId="0" applyFont="1" applyBorder="1" applyAlignment="1">
      <alignment horizontal="center"/>
    </xf>
    <xf numFmtId="0" fontId="37" fillId="0" borderId="14" xfId="0" applyFont="1" applyBorder="1" applyAlignment="1">
      <alignment horizontal="center"/>
    </xf>
    <xf numFmtId="0" fontId="9" fillId="0" borderId="53" xfId="0" applyFont="1" applyBorder="1" applyAlignment="1">
      <alignment horizontal="center"/>
    </xf>
    <xf numFmtId="0" fontId="9" fillId="0" borderId="58" xfId="0" applyFont="1" applyBorder="1" applyAlignment="1">
      <alignment horizontal="center"/>
    </xf>
    <xf numFmtId="0" fontId="9" fillId="0" borderId="54" xfId="0" applyFont="1" applyBorder="1" applyAlignment="1">
      <alignment horizontal="center"/>
    </xf>
    <xf numFmtId="0" fontId="37" fillId="0" borderId="66" xfId="0" applyFont="1" applyBorder="1" applyAlignment="1">
      <alignment horizontal="center"/>
    </xf>
    <xf numFmtId="0" fontId="37" fillId="0" borderId="67" xfId="0" applyFont="1" applyBorder="1" applyAlignment="1">
      <alignment horizontal="center"/>
    </xf>
    <xf numFmtId="0" fontId="9" fillId="7" borderId="1" xfId="0" applyFont="1" applyFill="1" applyBorder="1" applyAlignment="1">
      <alignment horizontal="center" vertical="center"/>
    </xf>
    <xf numFmtId="0" fontId="9" fillId="7" borderId="38" xfId="0" applyFont="1" applyFill="1" applyBorder="1" applyAlignment="1">
      <alignment horizontal="center" vertical="center"/>
    </xf>
    <xf numFmtId="0" fontId="36" fillId="0" borderId="48" xfId="0" applyFont="1" applyBorder="1" applyAlignment="1">
      <alignment horizontal="center" vertical="center"/>
    </xf>
    <xf numFmtId="0" fontId="36" fillId="0" borderId="50" xfId="0" applyFont="1" applyBorder="1" applyAlignment="1">
      <alignment horizontal="center" vertical="center"/>
    </xf>
    <xf numFmtId="0" fontId="36" fillId="0" borderId="57" xfId="0" applyFont="1" applyBorder="1" applyAlignment="1">
      <alignment horizontal="center" vertical="center"/>
    </xf>
    <xf numFmtId="0" fontId="5" fillId="0" borderId="4" xfId="0" applyFont="1" applyBorder="1" applyAlignment="1">
      <alignment horizontal="center"/>
    </xf>
    <xf numFmtId="0" fontId="5" fillId="0" borderId="5" xfId="0" applyFont="1" applyBorder="1" applyAlignment="1">
      <alignment horizontal="center"/>
    </xf>
    <xf numFmtId="0" fontId="5" fillId="0" borderId="6" xfId="0" applyFont="1" applyBorder="1" applyAlignment="1">
      <alignment horizontal="center"/>
    </xf>
    <xf numFmtId="0" fontId="32" fillId="14" borderId="51" xfId="3" applyFont="1" applyFill="1" applyBorder="1" applyAlignment="1">
      <alignment horizontal="center" vertical="center" wrapText="1"/>
    </xf>
    <xf numFmtId="164" fontId="0" fillId="0" borderId="55" xfId="0" applyNumberFormat="1" applyBorder="1" applyAlignment="1">
      <alignment horizontal="center" vertical="center"/>
    </xf>
    <xf numFmtId="164" fontId="0" fillId="0" borderId="79" xfId="0" applyNumberFormat="1" applyBorder="1" applyAlignment="1">
      <alignment horizontal="center" vertical="center"/>
    </xf>
    <xf numFmtId="164" fontId="0" fillId="0" borderId="68" xfId="0" applyNumberFormat="1" applyBorder="1" applyAlignment="1">
      <alignment horizontal="center" vertical="center"/>
    </xf>
    <xf numFmtId="0" fontId="5" fillId="5" borderId="4" xfId="0" applyFont="1" applyFill="1" applyBorder="1" applyAlignment="1">
      <alignment horizontal="center" vertical="center"/>
    </xf>
    <xf numFmtId="0" fontId="5" fillId="5" borderId="5" xfId="0" applyFont="1" applyFill="1" applyBorder="1" applyAlignment="1">
      <alignment horizontal="center" vertical="center"/>
    </xf>
    <xf numFmtId="0" fontId="5" fillId="5" borderId="6" xfId="0" applyFont="1" applyFill="1" applyBorder="1" applyAlignment="1">
      <alignment horizontal="center" vertical="center"/>
    </xf>
    <xf numFmtId="0" fontId="37" fillId="0" borderId="65" xfId="0" applyFont="1" applyBorder="1" applyAlignment="1">
      <alignment horizontal="center"/>
    </xf>
    <xf numFmtId="0" fontId="37" fillId="0" borderId="19" xfId="0" applyFont="1" applyBorder="1" applyAlignment="1">
      <alignment horizontal="center"/>
    </xf>
    <xf numFmtId="0" fontId="5" fillId="7" borderId="45" xfId="0" applyFont="1" applyFill="1" applyBorder="1" applyAlignment="1">
      <alignment horizontal="center" vertical="center"/>
    </xf>
    <xf numFmtId="0" fontId="5" fillId="7" borderId="31" xfId="0" applyFont="1" applyFill="1" applyBorder="1" applyAlignment="1">
      <alignment horizontal="center" vertical="center"/>
    </xf>
    <xf numFmtId="0" fontId="5" fillId="7" borderId="12" xfId="0" applyFont="1" applyFill="1" applyBorder="1" applyAlignment="1">
      <alignment horizontal="center" vertical="center"/>
    </xf>
    <xf numFmtId="0" fontId="15" fillId="5" borderId="45" xfId="0" applyFont="1" applyFill="1" applyBorder="1" applyAlignment="1">
      <alignment horizontal="center" vertical="center" wrapText="1"/>
    </xf>
    <xf numFmtId="0" fontId="15" fillId="5" borderId="3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9" fillId="0" borderId="59" xfId="0" applyFont="1" applyBorder="1" applyAlignment="1">
      <alignment horizontal="center"/>
    </xf>
    <xf numFmtId="0" fontId="9" fillId="0" borderId="73" xfId="0" applyFont="1" applyBorder="1" applyAlignment="1">
      <alignment horizontal="center"/>
    </xf>
    <xf numFmtId="0" fontId="9" fillId="0" borderId="67" xfId="0" applyFont="1" applyBorder="1" applyAlignment="1">
      <alignment horizontal="center"/>
    </xf>
    <xf numFmtId="0" fontId="3" fillId="10" borderId="45" xfId="0" applyFont="1" applyFill="1" applyBorder="1" applyAlignment="1">
      <alignment horizontal="center"/>
    </xf>
    <xf numFmtId="0" fontId="3" fillId="10" borderId="31" xfId="0" applyFont="1" applyFill="1" applyBorder="1" applyAlignment="1">
      <alignment horizontal="center"/>
    </xf>
    <xf numFmtId="0" fontId="3" fillId="10" borderId="12" xfId="0" applyFont="1" applyFill="1" applyBorder="1" applyAlignment="1">
      <alignment horizontal="center"/>
    </xf>
    <xf numFmtId="0" fontId="15" fillId="5" borderId="11" xfId="0" applyFont="1" applyFill="1" applyBorder="1" applyAlignment="1">
      <alignment horizontal="center" vertical="center" wrapText="1"/>
    </xf>
    <xf numFmtId="0" fontId="15" fillId="5" borderId="24" xfId="0" applyFont="1" applyFill="1" applyBorder="1" applyAlignment="1">
      <alignment horizontal="center" vertical="center" wrapText="1"/>
    </xf>
    <xf numFmtId="0" fontId="15" fillId="5" borderId="19" xfId="0" applyFont="1" applyFill="1" applyBorder="1" applyAlignment="1">
      <alignment horizontal="center" vertical="center" wrapText="1"/>
    </xf>
    <xf numFmtId="0" fontId="9" fillId="0" borderId="29" xfId="0" applyFont="1" applyBorder="1" applyAlignment="1">
      <alignment horizontal="center" vertical="center"/>
    </xf>
    <xf numFmtId="0" fontId="9" fillId="0" borderId="18" xfId="0" applyFont="1" applyBorder="1" applyAlignment="1">
      <alignment horizontal="center" vertical="center"/>
    </xf>
    <xf numFmtId="0" fontId="9" fillId="0" borderId="15" xfId="0" applyFont="1" applyBorder="1" applyAlignment="1">
      <alignment horizontal="center" vertical="center"/>
    </xf>
    <xf numFmtId="0" fontId="9" fillId="0" borderId="1" xfId="0" applyFont="1" applyBorder="1" applyAlignment="1">
      <alignment horizontal="center" vertical="center"/>
    </xf>
    <xf numFmtId="168" fontId="59" fillId="28" borderId="59" xfId="0" applyNumberFormat="1" applyFont="1" applyFill="1" applyBorder="1" applyAlignment="1">
      <alignment horizontal="left" vertical="center"/>
    </xf>
    <xf numFmtId="168" fontId="59" fillId="28" borderId="62" xfId="0" applyNumberFormat="1" applyFont="1" applyFill="1" applyBorder="1" applyAlignment="1">
      <alignment horizontal="left" vertical="center"/>
    </xf>
    <xf numFmtId="168" fontId="58" fillId="6" borderId="72" xfId="0" applyNumberFormat="1" applyFont="1" applyFill="1" applyBorder="1" applyAlignment="1" applyProtection="1">
      <alignment horizontal="center" vertical="center" wrapText="1"/>
      <protection locked="0"/>
    </xf>
    <xf numFmtId="168" fontId="57" fillId="26" borderId="57" xfId="0" applyNumberFormat="1" applyFont="1" applyFill="1" applyBorder="1" applyAlignment="1">
      <alignment vertical="center" wrapText="1"/>
    </xf>
    <xf numFmtId="168" fontId="57" fillId="26" borderId="43" xfId="0" applyNumberFormat="1" applyFont="1" applyFill="1" applyBorder="1" applyAlignment="1">
      <alignment vertical="center" wrapText="1"/>
    </xf>
    <xf numFmtId="168" fontId="57" fillId="26" borderId="44" xfId="0" applyNumberFormat="1" applyFont="1" applyFill="1" applyBorder="1" applyAlignment="1">
      <alignment vertical="center" wrapText="1"/>
    </xf>
    <xf numFmtId="168" fontId="57" fillId="26" borderId="2" xfId="0" applyNumberFormat="1" applyFont="1" applyFill="1" applyBorder="1" applyAlignment="1">
      <alignment vertical="center" wrapText="1"/>
    </xf>
    <xf numFmtId="168" fontId="57" fillId="26" borderId="3" xfId="0" applyNumberFormat="1" applyFont="1" applyFill="1" applyBorder="1" applyAlignment="1">
      <alignment vertical="center" wrapText="1"/>
    </xf>
    <xf numFmtId="168" fontId="57" fillId="26" borderId="17" xfId="0" applyNumberFormat="1" applyFont="1" applyFill="1" applyBorder="1" applyAlignment="1">
      <alignment vertical="center" wrapText="1"/>
    </xf>
    <xf numFmtId="168" fontId="59" fillId="29" borderId="4" xfId="0" applyNumberFormat="1" applyFont="1" applyFill="1" applyBorder="1" applyAlignment="1">
      <alignment horizontal="center" vertical="center" wrapText="1"/>
    </xf>
    <xf numFmtId="168" fontId="59" fillId="29" borderId="5" xfId="0" applyNumberFormat="1" applyFont="1" applyFill="1" applyBorder="1" applyAlignment="1">
      <alignment horizontal="center" vertical="center" wrapText="1"/>
    </xf>
    <xf numFmtId="168" fontId="59" fillId="29" borderId="7" xfId="0" applyNumberFormat="1" applyFont="1" applyFill="1" applyBorder="1" applyAlignment="1">
      <alignment horizontal="center" vertical="center" wrapText="1"/>
    </xf>
    <xf numFmtId="168" fontId="64" fillId="0" borderId="59" xfId="0" applyNumberFormat="1" applyFont="1" applyBorder="1" applyAlignment="1">
      <alignment horizontal="left" vertical="center" wrapText="1"/>
    </xf>
    <xf numFmtId="168" fontId="64" fillId="0" borderId="62" xfId="0" applyNumberFormat="1" applyFont="1" applyBorder="1" applyAlignment="1">
      <alignment horizontal="left" vertical="center" wrapText="1"/>
    </xf>
    <xf numFmtId="168" fontId="59" fillId="0" borderId="13" xfId="0" applyNumberFormat="1" applyFont="1" applyBorder="1" applyAlignment="1">
      <alignment horizontal="left" vertical="center"/>
    </xf>
    <xf numFmtId="168" fontId="59" fillId="0" borderId="15" xfId="0" applyNumberFormat="1" applyFont="1" applyBorder="1" applyAlignment="1">
      <alignment horizontal="left" vertical="center"/>
    </xf>
    <xf numFmtId="167" fontId="68" fillId="6" borderId="31" xfId="0" applyNumberFormat="1" applyFont="1" applyFill="1" applyBorder="1" applyAlignment="1">
      <alignment horizontal="center" vertical="center" wrapText="1"/>
    </xf>
    <xf numFmtId="167" fontId="68" fillId="6" borderId="1" xfId="0" applyNumberFormat="1" applyFont="1" applyFill="1" applyBorder="1" applyAlignment="1">
      <alignment horizontal="center" vertical="center" wrapText="1"/>
    </xf>
    <xf numFmtId="167" fontId="68" fillId="6" borderId="58" xfId="0" applyNumberFormat="1" applyFont="1" applyFill="1" applyBorder="1" applyAlignment="1">
      <alignment horizontal="center" vertical="center" wrapText="1"/>
    </xf>
    <xf numFmtId="0" fontId="2" fillId="29" borderId="0" xfId="0" applyFont="1" applyFill="1" applyAlignment="1">
      <alignment horizontal="center" vertical="center"/>
    </xf>
    <xf numFmtId="167" fontId="12" fillId="0" borderId="55" xfId="0" applyNumberFormat="1" applyFont="1" applyBorder="1" applyAlignment="1">
      <alignment horizontal="center" vertical="center"/>
    </xf>
    <xf numFmtId="167" fontId="12" fillId="0" borderId="79" xfId="0" applyNumberFormat="1" applyFont="1" applyBorder="1" applyAlignment="1">
      <alignment horizontal="center" vertical="center"/>
    </xf>
    <xf numFmtId="167" fontId="12" fillId="0" borderId="68" xfId="0" applyNumberFormat="1" applyFont="1" applyBorder="1" applyAlignment="1">
      <alignment horizontal="center" vertical="center"/>
    </xf>
    <xf numFmtId="168" fontId="12" fillId="6" borderId="1" xfId="0" applyNumberFormat="1" applyFont="1" applyFill="1" applyBorder="1" applyAlignment="1">
      <alignment horizontal="center" vertical="center"/>
    </xf>
    <xf numFmtId="0" fontId="12" fillId="6" borderId="1" xfId="0" applyFont="1" applyFill="1" applyBorder="1" applyAlignment="1">
      <alignment horizontal="center" vertical="center"/>
    </xf>
    <xf numFmtId="168" fontId="68" fillId="6" borderId="36" xfId="0" applyNumberFormat="1" applyFont="1" applyFill="1" applyBorder="1" applyAlignment="1">
      <alignment horizontal="center" vertical="center" wrapText="1"/>
    </xf>
    <xf numFmtId="168" fontId="68" fillId="6" borderId="82" xfId="0" applyNumberFormat="1" applyFont="1" applyFill="1" applyBorder="1" applyAlignment="1">
      <alignment horizontal="center" vertical="center" wrapText="1"/>
    </xf>
    <xf numFmtId="168" fontId="68" fillId="6" borderId="44" xfId="0" applyNumberFormat="1" applyFont="1" applyFill="1" applyBorder="1" applyAlignment="1">
      <alignment horizontal="center" vertical="center" wrapText="1"/>
    </xf>
    <xf numFmtId="168" fontId="68" fillId="6" borderId="75" xfId="0" applyNumberFormat="1" applyFont="1" applyFill="1" applyBorder="1" applyAlignment="1">
      <alignment horizontal="center" vertical="center" wrapText="1"/>
    </xf>
    <xf numFmtId="168" fontId="68" fillId="6" borderId="80" xfId="0" applyNumberFormat="1" applyFont="1" applyFill="1" applyBorder="1" applyAlignment="1">
      <alignment horizontal="center" vertical="center" wrapText="1"/>
    </xf>
    <xf numFmtId="168" fontId="68" fillId="6" borderId="56" xfId="0" applyNumberFormat="1" applyFont="1" applyFill="1" applyBorder="1" applyAlignment="1">
      <alignment horizontal="center" vertical="center" wrapText="1"/>
    </xf>
    <xf numFmtId="0" fontId="2" fillId="18" borderId="11" xfId="0" applyFont="1" applyFill="1" applyBorder="1" applyAlignment="1">
      <alignment horizontal="left" vertical="center" wrapText="1"/>
    </xf>
    <xf numFmtId="0" fontId="2" fillId="18" borderId="19" xfId="0" applyFont="1" applyFill="1" applyBorder="1" applyAlignment="1">
      <alignment horizontal="left" vertical="center" wrapText="1"/>
    </xf>
    <xf numFmtId="167" fontId="68" fillId="6" borderId="12" xfId="0" applyNumberFormat="1" applyFont="1" applyFill="1" applyBorder="1" applyAlignment="1">
      <alignment horizontal="center" vertical="center" wrapText="1"/>
    </xf>
    <xf numFmtId="167" fontId="68" fillId="6" borderId="38" xfId="0" applyNumberFormat="1" applyFont="1" applyFill="1" applyBorder="1" applyAlignment="1">
      <alignment horizontal="center" vertical="center" wrapText="1"/>
    </xf>
    <xf numFmtId="167" fontId="68" fillId="6" borderId="54" xfId="0" applyNumberFormat="1" applyFont="1" applyFill="1" applyBorder="1" applyAlignment="1">
      <alignment horizontal="center" vertical="center" wrapText="1"/>
    </xf>
    <xf numFmtId="167" fontId="66" fillId="31" borderId="0" xfId="0" applyNumberFormat="1" applyFont="1" applyFill="1" applyAlignment="1">
      <alignment horizontal="center" vertical="center"/>
    </xf>
    <xf numFmtId="167" fontId="2" fillId="0" borderId="55" xfId="0" applyNumberFormat="1" applyFont="1" applyBorder="1" applyAlignment="1">
      <alignment horizontal="center" vertical="center"/>
    </xf>
    <xf numFmtId="167" fontId="2" fillId="0" borderId="68" xfId="0" applyNumberFormat="1" applyFont="1" applyBorder="1" applyAlignment="1">
      <alignment horizontal="center" vertical="center"/>
    </xf>
    <xf numFmtId="0" fontId="67" fillId="29" borderId="0" xfId="0" applyFont="1" applyFill="1" applyAlignment="1">
      <alignment horizontal="center" vertical="center"/>
    </xf>
    <xf numFmtId="167" fontId="12" fillId="33" borderId="55" xfId="0" applyNumberFormat="1" applyFont="1" applyFill="1" applyBorder="1" applyAlignment="1">
      <alignment horizontal="center" vertical="center"/>
    </xf>
    <xf numFmtId="167" fontId="12" fillId="33" borderId="79" xfId="0" applyNumberFormat="1" applyFont="1" applyFill="1" applyBorder="1" applyAlignment="1">
      <alignment horizontal="center" vertical="center"/>
    </xf>
    <xf numFmtId="167" fontId="12" fillId="33" borderId="68" xfId="0" applyNumberFormat="1" applyFont="1" applyFill="1" applyBorder="1" applyAlignment="1">
      <alignment horizontal="center" vertical="center"/>
    </xf>
    <xf numFmtId="0" fontId="12" fillId="2" borderId="75" xfId="0" applyFont="1" applyFill="1" applyBorder="1" applyAlignment="1">
      <alignment horizontal="center" vertical="center" wrapText="1"/>
    </xf>
    <xf numFmtId="0" fontId="12" fillId="2" borderId="20" xfId="0" applyFont="1" applyFill="1" applyBorder="1" applyAlignment="1">
      <alignment horizontal="center" vertical="center" wrapText="1"/>
    </xf>
    <xf numFmtId="168" fontId="68" fillId="6" borderId="32" xfId="0" applyNumberFormat="1" applyFont="1" applyFill="1" applyBorder="1" applyAlignment="1">
      <alignment horizontal="center" vertical="center" wrapText="1"/>
    </xf>
    <xf numFmtId="168" fontId="68" fillId="6" borderId="78" xfId="0" applyNumberFormat="1" applyFont="1" applyFill="1" applyBorder="1" applyAlignment="1">
      <alignment horizontal="center" vertical="center" wrapText="1"/>
    </xf>
    <xf numFmtId="168" fontId="68" fillId="6" borderId="28" xfId="0" applyNumberFormat="1" applyFont="1" applyFill="1" applyBorder="1" applyAlignment="1">
      <alignment horizontal="center" vertical="center" wrapText="1"/>
    </xf>
  </cellXfs>
  <cellStyles count="4">
    <cellStyle name="Monétaire" xfId="1" builtinId="4"/>
    <cellStyle name="Normal" xfId="0" builtinId="0"/>
    <cellStyle name="Normal_Feuil1" xfId="3" xr:uid="{00000000-0005-0000-0000-000002000000}"/>
    <cellStyle name="Pourcentage" xfId="2" builtinId="5"/>
  </cellStyles>
  <dxfs count="99">
    <dxf>
      <fill>
        <patternFill>
          <bgColor rgb="FFFF0000"/>
        </patternFill>
      </fill>
    </dxf>
    <dxf>
      <fill>
        <patternFill>
          <bgColor rgb="FFFF0000"/>
        </patternFill>
      </fill>
    </dxf>
    <dxf>
      <fill>
        <patternFill>
          <bgColor rgb="FF92D050"/>
        </patternFill>
      </fill>
    </dxf>
    <dxf>
      <fill>
        <patternFill>
          <bgColor rgb="FF92D050"/>
        </patternFill>
      </fill>
    </dxf>
    <dxf>
      <font>
        <color theme="0"/>
      </font>
      <fill>
        <patternFill>
          <bgColor theme="0"/>
        </patternFill>
      </fill>
    </dxf>
    <dxf>
      <font>
        <color theme="0"/>
      </font>
      <fill>
        <patternFill>
          <bgColor theme="0"/>
        </patternFill>
      </fill>
    </dxf>
    <dxf>
      <fill>
        <patternFill>
          <bgColor rgb="FFFF0000"/>
        </patternFill>
      </fill>
    </dxf>
    <dxf>
      <fill>
        <patternFill>
          <bgColor rgb="FF92D050"/>
        </patternFill>
      </fill>
    </dxf>
    <dxf>
      <fill>
        <patternFill>
          <bgColor rgb="FF92D050"/>
        </patternFill>
      </fill>
    </dxf>
    <dxf>
      <fill>
        <patternFill>
          <bgColor rgb="FFFF0000"/>
        </patternFill>
      </fill>
    </dxf>
    <dxf>
      <font>
        <color theme="0"/>
      </font>
      <fill>
        <patternFill>
          <f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92D050"/>
        </patternFill>
      </fill>
    </dxf>
    <dxf>
      <fill>
        <patternFill>
          <bgColor rgb="FFFF0000"/>
        </patternFill>
      </fill>
    </dxf>
    <dxf>
      <fill>
        <patternFill>
          <bgColor rgb="FF92D050"/>
        </patternFill>
      </fill>
    </dxf>
    <dxf>
      <fill>
        <patternFill>
          <bgColor rgb="FFFF0000"/>
        </patternFill>
      </fill>
    </dxf>
    <dxf>
      <font>
        <color theme="0"/>
      </font>
      <fill>
        <patternFill>
          <f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0" tint="-0.24994659260841701"/>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5" tint="0.39994506668294322"/>
        </patternFill>
      </fill>
    </dxf>
    <dxf>
      <fill>
        <patternFill>
          <bgColor theme="5" tint="0.39994506668294322"/>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ont>
        <b/>
        <i val="0"/>
        <color rgb="FFFFFF00"/>
      </font>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7C80"/>
      <color rgb="FFE2EFDA"/>
      <color rgb="FFD2ECB6"/>
      <color rgb="FFDBDBDB"/>
      <color rgb="FFDDEBF7"/>
      <color rgb="FFE7E6E6"/>
      <color rgb="FFF0F0F0"/>
      <color rgb="FFFDD2C3"/>
      <color rgb="FFFBE9CB"/>
      <color rgb="FFBD7D6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101112</xdr:rowOff>
    </xdr:from>
    <xdr:to>
      <xdr:col>1</xdr:col>
      <xdr:colOff>960802</xdr:colOff>
      <xdr:row>2</xdr:row>
      <xdr:rowOff>227135</xdr:rowOff>
    </xdr:to>
    <xdr:pic>
      <xdr:nvPicPr>
        <xdr:cNvPr id="3" name="Image 2" descr="C:\Users\Cribiq\Google Drive\1. Corporatif\Communications\Fichiers sources\Logo 03-2016\out-cribiq-lg\jpg\cribiq-lg-coul.jpg">
          <a:extLst>
            <a:ext uri="{FF2B5EF4-FFF2-40B4-BE49-F238E27FC236}">
              <a16:creationId xmlns:a16="http://schemas.microsoft.com/office/drawing/2014/main" id="{00000000-0008-0000-07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1112"/>
          <a:ext cx="2205402" cy="763465"/>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person displayName="Tommy Martel" id="{07B243AB-D141-4B84-97C6-DE5ADD0ABC96}" userId="S::tommy.martel@cribiq.qc.ca::6f02e243-7355-4f39-8e6d-22e09d71b1aa" providerId="AD"/>
</personList>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7" dT="2024-12-20T13:29:02.63" personId="{07B243AB-D141-4B84-97C6-DE5ADD0ABC96}" id="{C68E2F08-B696-4C60-ACB1-72EAA1E62549}">
    <text>Inscrire le nom de l’entreprise</text>
  </threadedComment>
  <threadedComment ref="D15" dT="2024-12-19T20:12:48.78" personId="{07B243AB-D141-4B84-97C6-DE5ADD0ABC96}" id="{A255CBD0-AA99-415C-A983-489F2E94CFC9}">
    <text>Étendre les FIR sur le nombre d’année</text>
  </threadedComment>
  <threadedComment ref="E15" dT="2024-12-19T20:13:00.72" personId="{07B243AB-D141-4B84-97C6-DE5ADD0ABC96}" id="{587263FF-C011-48E2-B7E9-015636617E05}">
    <text>Étendre les FIR sur le nombre d’année</text>
  </threadedComment>
  <threadedComment ref="K37" dT="2025-07-21T13:29:00.39" personId="{07B243AB-D141-4B84-97C6-DE5ADD0ABC96}" id="{CDBB6894-D35A-424B-8E1E-E5F14FAF58B8}">
    <text>Retenu sur le premier versement</text>
  </threadedComment>
  <threadedComment ref="L37" dT="2025-07-21T13:23:32.80" personId="{07B243AB-D141-4B84-97C6-DE5ADD0ABC96}" id="{5145E0FD-F481-4564-B28A-80BB3C9D8142}">
    <text xml:space="preserve">Vérifier si il y a plusieurs IRPQ ( Form.A4) pour valider le ratio de chacun </text>
  </threadedComment>
  <threadedComment ref="N37" dT="2025-07-21T13:13:15.27" personId="{07B243AB-D141-4B84-97C6-DE5ADD0ABC96}" id="{54A98130-74B1-4C1F-8F33-45987D1E53BD}">
    <text>Les contributions en nature considérées s’appliquent seulement aux GE (pour le programme PSO). La contribution est applicable pour la valeur totale du projet et non pour un industriel en particulier (parce qu’on a pas le prorata par entreprise)</text>
  </threadedComment>
  <threadedComment ref="C41" dT="2024-12-20T12:50:32.80" personId="{07B243AB-D141-4B84-97C6-DE5ADD0ABC96}" id="{ECB37210-165A-4627-9669-1891638DC94B}">
    <text>Voir dans la DD</text>
  </threadedComment>
  <threadedComment ref="M43" dT="2025-07-21T15:41:33.84" personId="{07B243AB-D141-4B84-97C6-DE5ADD0ABC96}" id="{BA01011C-D439-4C13-A704-A8671F2CC245}">
    <text>À vérifier ! La feuille référence (Form.A5) est barrée et affiche seulement les valeurs pour 4 industriels.</text>
  </threadedComment>
  <threadedComment ref="J45" dT="2025-07-21T13:44:25.17" personId="{07B243AB-D141-4B84-97C6-DE5ADD0ABC96}" id="{D647888E-6C5C-490E-8F27-3984621417F7}">
    <text xml:space="preserve">Vérifier si il y a plusieurs IRPQ ( Form.A3, F6) pour valider le ratio de chacun </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AE5BD-A98E-4031-B310-E41D23732D6A}">
  <dimension ref="A1:G48"/>
  <sheetViews>
    <sheetView topLeftCell="A14" workbookViewId="0">
      <selection activeCell="E35" sqref="E35"/>
    </sheetView>
  </sheetViews>
  <sheetFormatPr baseColWidth="10" defaultColWidth="11.42578125" defaultRowHeight="15"/>
  <cols>
    <col min="3" max="3" width="30.42578125" customWidth="1"/>
    <col min="5" max="5" width="27.42578125" customWidth="1"/>
    <col min="7" max="7" width="40.42578125" customWidth="1"/>
  </cols>
  <sheetData>
    <row r="1" spans="1:7">
      <c r="A1" t="s">
        <v>0</v>
      </c>
    </row>
    <row r="2" spans="1:7">
      <c r="C2" t="s">
        <v>1</v>
      </c>
      <c r="E2" t="s">
        <v>2</v>
      </c>
      <c r="G2" t="s">
        <v>3</v>
      </c>
    </row>
    <row r="4" spans="1:7">
      <c r="C4" t="s">
        <v>4</v>
      </c>
      <c r="E4" t="s">
        <v>5</v>
      </c>
      <c r="G4" t="s">
        <v>6</v>
      </c>
    </row>
    <row r="5" spans="1:7">
      <c r="C5" t="s">
        <v>7</v>
      </c>
      <c r="E5" t="s">
        <v>8</v>
      </c>
      <c r="G5" t="s">
        <v>8</v>
      </c>
    </row>
    <row r="6" spans="1:7">
      <c r="C6" t="s">
        <v>9</v>
      </c>
      <c r="E6" t="s">
        <v>10</v>
      </c>
      <c r="G6" t="s">
        <v>10</v>
      </c>
    </row>
    <row r="7" spans="1:7">
      <c r="C7" t="s">
        <v>11</v>
      </c>
      <c r="E7" t="s">
        <v>12</v>
      </c>
    </row>
    <row r="8" spans="1:7">
      <c r="C8" t="s">
        <v>13</v>
      </c>
    </row>
    <row r="9" spans="1:7">
      <c r="C9" t="s">
        <v>14</v>
      </c>
    </row>
    <row r="10" spans="1:7">
      <c r="C10" t="s">
        <v>15</v>
      </c>
      <c r="E10" t="s">
        <v>16</v>
      </c>
    </row>
    <row r="11" spans="1:7">
      <c r="C11" t="s">
        <v>17</v>
      </c>
      <c r="G11" t="s">
        <v>18</v>
      </c>
    </row>
    <row r="12" spans="1:7">
      <c r="C12" t="s">
        <v>19</v>
      </c>
      <c r="E12" t="s">
        <v>20</v>
      </c>
      <c r="G12" t="s">
        <v>21</v>
      </c>
    </row>
    <row r="13" spans="1:7">
      <c r="C13" t="s">
        <v>22</v>
      </c>
      <c r="E13" t="s">
        <v>23</v>
      </c>
      <c r="G13" t="s">
        <v>24</v>
      </c>
    </row>
    <row r="14" spans="1:7">
      <c r="C14" t="s">
        <v>25</v>
      </c>
      <c r="E14" t="s">
        <v>26</v>
      </c>
      <c r="G14" t="s">
        <v>27</v>
      </c>
    </row>
    <row r="15" spans="1:7">
      <c r="C15" t="s">
        <v>28</v>
      </c>
      <c r="E15" t="s">
        <v>29</v>
      </c>
      <c r="G15" t="s">
        <v>30</v>
      </c>
    </row>
    <row r="16" spans="1:7">
      <c r="C16" t="s">
        <v>31</v>
      </c>
    </row>
    <row r="17" spans="3:5">
      <c r="C17" t="s">
        <v>32</v>
      </c>
    </row>
    <row r="18" spans="3:5">
      <c r="C18" t="s">
        <v>33</v>
      </c>
    </row>
    <row r="19" spans="3:5">
      <c r="C19" t="s">
        <v>34</v>
      </c>
    </row>
    <row r="20" spans="3:5">
      <c r="C20" t="s">
        <v>35</v>
      </c>
    </row>
    <row r="21" spans="3:5">
      <c r="C21" t="s">
        <v>36</v>
      </c>
    </row>
    <row r="22" spans="3:5">
      <c r="C22" t="s">
        <v>37</v>
      </c>
    </row>
    <row r="23" spans="3:5">
      <c r="C23" t="s">
        <v>38</v>
      </c>
    </row>
    <row r="24" spans="3:5">
      <c r="C24" t="s">
        <v>39</v>
      </c>
    </row>
    <row r="25" spans="3:5">
      <c r="C25" t="s">
        <v>40</v>
      </c>
    </row>
    <row r="26" spans="3:5">
      <c r="C26" t="s">
        <v>41</v>
      </c>
    </row>
    <row r="27" spans="3:5">
      <c r="C27" t="s">
        <v>42</v>
      </c>
      <c r="E27" s="155"/>
    </row>
    <row r="28" spans="3:5">
      <c r="C28" t="s">
        <v>43</v>
      </c>
    </row>
    <row r="29" spans="3:5">
      <c r="C29" t="s">
        <v>44</v>
      </c>
    </row>
    <row r="30" spans="3:5">
      <c r="C30" t="s">
        <v>45</v>
      </c>
    </row>
    <row r="31" spans="3:5">
      <c r="C31" t="s">
        <v>46</v>
      </c>
    </row>
    <row r="32" spans="3:5">
      <c r="C32" t="s">
        <v>47</v>
      </c>
    </row>
    <row r="33" spans="3:3">
      <c r="C33" t="s">
        <v>48</v>
      </c>
    </row>
    <row r="34" spans="3:3">
      <c r="C34" t="s">
        <v>49</v>
      </c>
    </row>
    <row r="35" spans="3:3">
      <c r="C35" t="s">
        <v>50</v>
      </c>
    </row>
    <row r="36" spans="3:3">
      <c r="C36" t="s">
        <v>51</v>
      </c>
    </row>
    <row r="37" spans="3:3">
      <c r="C37" t="s">
        <v>52</v>
      </c>
    </row>
    <row r="38" spans="3:3">
      <c r="C38" t="s">
        <v>53</v>
      </c>
    </row>
    <row r="39" spans="3:3">
      <c r="C39" t="s">
        <v>54</v>
      </c>
    </row>
    <row r="40" spans="3:3">
      <c r="C40" t="s">
        <v>55</v>
      </c>
    </row>
    <row r="41" spans="3:3">
      <c r="C41" t="s">
        <v>56</v>
      </c>
    </row>
    <row r="42" spans="3:3">
      <c r="C42" t="s">
        <v>57</v>
      </c>
    </row>
    <row r="43" spans="3:3">
      <c r="C43" t="s">
        <v>58</v>
      </c>
    </row>
    <row r="44" spans="3:3">
      <c r="C44" t="s">
        <v>59</v>
      </c>
    </row>
    <row r="45" spans="3:3">
      <c r="C45" t="s">
        <v>60</v>
      </c>
    </row>
    <row r="46" spans="3:3">
      <c r="C46" t="s">
        <v>61</v>
      </c>
    </row>
    <row r="47" spans="3:3">
      <c r="C47" t="s">
        <v>62</v>
      </c>
    </row>
    <row r="48" spans="3:3">
      <c r="C48" t="s">
        <v>63</v>
      </c>
    </row>
  </sheetData>
  <sortState xmlns:xlrd2="http://schemas.microsoft.com/office/spreadsheetml/2017/richdata2" ref="C6:C44">
    <sortCondition ref="C44"/>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pageSetUpPr fitToPage="1"/>
  </sheetPr>
  <dimension ref="A1:S60"/>
  <sheetViews>
    <sheetView zoomScaleNormal="100" zoomScaleSheetLayoutView="100" zoomScalePageLayoutView="40" workbookViewId="0">
      <selection sqref="A1:K1"/>
    </sheetView>
  </sheetViews>
  <sheetFormatPr baseColWidth="10" defaultColWidth="11.42578125" defaultRowHeight="15" outlineLevelRow="1"/>
  <cols>
    <col min="1" max="1" width="28.5703125" customWidth="1"/>
    <col min="2" max="2" width="13.5703125" customWidth="1"/>
    <col min="3" max="10" width="16.5703125" customWidth="1"/>
    <col min="11" max="11" width="21.42578125" customWidth="1"/>
    <col min="12" max="12" width="16.42578125" customWidth="1"/>
    <col min="14" max="14" width="15.7109375" bestFit="1" customWidth="1"/>
  </cols>
  <sheetData>
    <row r="1" spans="1:12" ht="33" customHeight="1" thickBot="1">
      <c r="A1" s="422" t="s">
        <v>288</v>
      </c>
      <c r="B1" s="423"/>
      <c r="C1" s="424"/>
      <c r="D1" s="424"/>
      <c r="E1" s="424"/>
      <c r="F1" s="424"/>
      <c r="G1" s="424"/>
      <c r="H1" s="424"/>
      <c r="I1" s="424"/>
      <c r="J1" s="424"/>
      <c r="K1" s="425"/>
    </row>
    <row r="2" spans="1:12" ht="19.5" thickBot="1">
      <c r="A2" s="138"/>
      <c r="B2" s="138"/>
      <c r="C2" s="431" t="s">
        <v>284</v>
      </c>
      <c r="D2" s="432"/>
      <c r="E2" s="432"/>
      <c r="F2" s="432"/>
      <c r="G2" s="431" t="s">
        <v>284</v>
      </c>
      <c r="H2" s="432"/>
      <c r="I2" s="432"/>
      <c r="J2" s="432"/>
      <c r="K2" s="323" t="s">
        <v>73</v>
      </c>
    </row>
    <row r="3" spans="1:12" ht="5.65" customHeight="1" thickBot="1">
      <c r="A3" s="428"/>
      <c r="B3" s="428"/>
      <c r="C3" s="428"/>
      <c r="D3" s="428"/>
      <c r="E3" s="428"/>
      <c r="F3" s="428"/>
      <c r="G3" s="428"/>
      <c r="H3" s="428"/>
      <c r="I3" s="428"/>
      <c r="J3" s="428"/>
      <c r="K3" s="428"/>
    </row>
    <row r="4" spans="1:12" ht="30.75" thickBot="1">
      <c r="A4" s="451" t="s">
        <v>74</v>
      </c>
      <c r="B4" s="452"/>
      <c r="C4" s="321" t="s">
        <v>112</v>
      </c>
      <c r="D4" s="322" t="s">
        <v>113</v>
      </c>
      <c r="E4" s="322" t="s">
        <v>114</v>
      </c>
      <c r="F4" s="144" t="s">
        <v>75</v>
      </c>
      <c r="G4" s="321" t="s">
        <v>112</v>
      </c>
      <c r="H4" s="322" t="s">
        <v>113</v>
      </c>
      <c r="I4" s="322" t="s">
        <v>114</v>
      </c>
      <c r="J4" s="144" t="s">
        <v>75</v>
      </c>
      <c r="K4" s="324"/>
    </row>
    <row r="5" spans="1:12" ht="18.75">
      <c r="A5" s="455" t="s">
        <v>76</v>
      </c>
      <c r="B5" s="456"/>
      <c r="C5" s="149">
        <f>C6+C7+C8+C9+C10+C11+C12+C13</f>
        <v>0</v>
      </c>
      <c r="D5" s="320">
        <f>SUM(D6:D13)</f>
        <v>0</v>
      </c>
      <c r="E5" s="320">
        <f>SUM(E6:E13)</f>
        <v>0</v>
      </c>
      <c r="F5" s="320">
        <f t="shared" ref="F5:F13" si="0">SUM(C5:E5)</f>
        <v>0</v>
      </c>
      <c r="G5" s="149">
        <f>G6+G7+G8+G9+G10+G11+G12+G13</f>
        <v>0</v>
      </c>
      <c r="H5" s="320">
        <f>SUM(H6:H13)</f>
        <v>0</v>
      </c>
      <c r="I5" s="320">
        <f>SUM(I6:I13)</f>
        <v>0</v>
      </c>
      <c r="J5" s="320">
        <f t="shared" ref="J5:J13" si="1">SUM(G5:I5)</f>
        <v>0</v>
      </c>
      <c r="K5" s="325">
        <f t="shared" ref="K5:K13" si="2">+F5+J5</f>
        <v>0</v>
      </c>
    </row>
    <row r="6" spans="1:12" ht="15.75">
      <c r="A6" s="326" t="s">
        <v>77</v>
      </c>
      <c r="B6" s="139" t="s">
        <v>81</v>
      </c>
      <c r="C6" s="370"/>
      <c r="D6" s="371"/>
      <c r="E6" s="371"/>
      <c r="F6" s="327">
        <f t="shared" si="0"/>
        <v>0</v>
      </c>
      <c r="G6" s="370"/>
      <c r="H6" s="371"/>
      <c r="I6" s="371"/>
      <c r="J6" s="327">
        <f t="shared" si="1"/>
        <v>0</v>
      </c>
      <c r="K6" s="328">
        <f t="shared" si="2"/>
        <v>0</v>
      </c>
    </row>
    <row r="7" spans="1:12" ht="15.75">
      <c r="A7" s="326" t="s">
        <v>78</v>
      </c>
      <c r="B7" s="139" t="s">
        <v>81</v>
      </c>
      <c r="C7" s="370"/>
      <c r="D7" s="371"/>
      <c r="E7" s="371"/>
      <c r="F7" s="327">
        <f t="shared" si="0"/>
        <v>0</v>
      </c>
      <c r="G7" s="370"/>
      <c r="H7" s="371"/>
      <c r="I7" s="371"/>
      <c r="J7" s="327">
        <f t="shared" si="1"/>
        <v>0</v>
      </c>
      <c r="K7" s="328">
        <f t="shared" si="2"/>
        <v>0</v>
      </c>
    </row>
    <row r="8" spans="1:12" ht="15.75">
      <c r="A8" s="326" t="s">
        <v>79</v>
      </c>
      <c r="B8" s="139" t="s">
        <v>81</v>
      </c>
      <c r="C8" s="370"/>
      <c r="D8" s="371"/>
      <c r="E8" s="371"/>
      <c r="F8" s="327">
        <f t="shared" si="0"/>
        <v>0</v>
      </c>
      <c r="G8" s="370"/>
      <c r="H8" s="371"/>
      <c r="I8" s="371"/>
      <c r="J8" s="327">
        <f t="shared" si="1"/>
        <v>0</v>
      </c>
      <c r="K8" s="328">
        <f t="shared" si="2"/>
        <v>0</v>
      </c>
    </row>
    <row r="9" spans="1:12" ht="15.75">
      <c r="A9" s="326" t="s">
        <v>80</v>
      </c>
      <c r="B9" s="139" t="s">
        <v>81</v>
      </c>
      <c r="C9" s="370"/>
      <c r="D9" s="371"/>
      <c r="E9" s="371"/>
      <c r="F9" s="327">
        <f t="shared" si="0"/>
        <v>0</v>
      </c>
      <c r="G9" s="370"/>
      <c r="H9" s="371"/>
      <c r="I9" s="371"/>
      <c r="J9" s="327">
        <f t="shared" si="1"/>
        <v>0</v>
      </c>
      <c r="K9" s="328">
        <f t="shared" si="2"/>
        <v>0</v>
      </c>
    </row>
    <row r="10" spans="1:12" ht="15.75">
      <c r="A10" s="329" t="s">
        <v>82</v>
      </c>
      <c r="B10" s="139" t="s">
        <v>81</v>
      </c>
      <c r="C10" s="370"/>
      <c r="D10" s="371"/>
      <c r="E10" s="371"/>
      <c r="F10" s="327">
        <f t="shared" si="0"/>
        <v>0</v>
      </c>
      <c r="G10" s="370"/>
      <c r="H10" s="371"/>
      <c r="I10" s="371"/>
      <c r="J10" s="327">
        <f t="shared" si="1"/>
        <v>0</v>
      </c>
      <c r="K10" s="328">
        <f t="shared" si="2"/>
        <v>0</v>
      </c>
    </row>
    <row r="11" spans="1:12" ht="15.75" outlineLevel="1">
      <c r="A11" s="329" t="s">
        <v>82</v>
      </c>
      <c r="B11" s="139" t="s">
        <v>81</v>
      </c>
      <c r="C11" s="370"/>
      <c r="D11" s="371"/>
      <c r="E11" s="371"/>
      <c r="F11" s="327">
        <f t="shared" si="0"/>
        <v>0</v>
      </c>
      <c r="G11" s="370"/>
      <c r="H11" s="371"/>
      <c r="I11" s="371"/>
      <c r="J11" s="327">
        <f t="shared" si="1"/>
        <v>0</v>
      </c>
      <c r="K11" s="328">
        <f t="shared" si="2"/>
        <v>0</v>
      </c>
    </row>
    <row r="12" spans="1:12" ht="15.75" outlineLevel="1">
      <c r="A12" s="329" t="s">
        <v>82</v>
      </c>
      <c r="B12" s="139" t="s">
        <v>81</v>
      </c>
      <c r="C12" s="370"/>
      <c r="D12" s="371"/>
      <c r="E12" s="371"/>
      <c r="F12" s="327">
        <f t="shared" si="0"/>
        <v>0</v>
      </c>
      <c r="G12" s="370"/>
      <c r="H12" s="371"/>
      <c r="I12" s="371"/>
      <c r="J12" s="327">
        <f t="shared" si="1"/>
        <v>0</v>
      </c>
      <c r="K12" s="328">
        <f t="shared" si="2"/>
        <v>0</v>
      </c>
    </row>
    <row r="13" spans="1:12" ht="16.5" outlineLevel="1" thickBot="1">
      <c r="A13" s="330" t="s">
        <v>82</v>
      </c>
      <c r="B13" s="143" t="s">
        <v>81</v>
      </c>
      <c r="C13" s="372"/>
      <c r="D13" s="373"/>
      <c r="E13" s="373"/>
      <c r="F13" s="331">
        <f t="shared" si="0"/>
        <v>0</v>
      </c>
      <c r="G13" s="372"/>
      <c r="H13" s="373"/>
      <c r="I13" s="373"/>
      <c r="J13" s="331">
        <f t="shared" si="1"/>
        <v>0</v>
      </c>
      <c r="K13" s="332">
        <f t="shared" si="2"/>
        <v>0</v>
      </c>
    </row>
    <row r="14" spans="1:12" ht="6.6" customHeight="1" outlineLevel="1" thickBot="1">
      <c r="A14" s="333"/>
      <c r="B14" s="333"/>
      <c r="C14" s="333"/>
      <c r="D14" s="333"/>
      <c r="E14" s="333"/>
      <c r="F14" s="333"/>
      <c r="G14" s="333"/>
      <c r="H14" s="333"/>
      <c r="I14" s="333"/>
      <c r="J14" s="333"/>
      <c r="K14" s="333"/>
    </row>
    <row r="15" spans="1:12" ht="46.15" customHeight="1">
      <c r="A15" s="453" t="s">
        <v>83</v>
      </c>
      <c r="B15" s="454"/>
      <c r="C15" s="334">
        <f>C16+C17+C18+C19</f>
        <v>0</v>
      </c>
      <c r="D15" s="335">
        <f>D16+D17+D18+D19</f>
        <v>0</v>
      </c>
      <c r="E15" s="335">
        <f>E16+E17+E18+E19</f>
        <v>0</v>
      </c>
      <c r="F15" s="335">
        <f>SUM(C15:E15)</f>
        <v>0</v>
      </c>
      <c r="G15" s="334">
        <f>G16+G17+G18+G19</f>
        <v>0</v>
      </c>
      <c r="H15" s="335">
        <f>H16+H17+H18+H19</f>
        <v>0</v>
      </c>
      <c r="I15" s="335">
        <f>I16+I17+I18+I19</f>
        <v>0</v>
      </c>
      <c r="J15" s="335">
        <f>SUM(G15:I15)</f>
        <v>0</v>
      </c>
      <c r="K15" s="336">
        <f>+F15+J15</f>
        <v>0</v>
      </c>
      <c r="L15" t="s">
        <v>84</v>
      </c>
    </row>
    <row r="16" spans="1:12" ht="15.75">
      <c r="A16" s="326" t="s">
        <v>85</v>
      </c>
      <c r="B16" s="140" t="s">
        <v>81</v>
      </c>
      <c r="C16" s="370"/>
      <c r="D16" s="371"/>
      <c r="E16" s="371"/>
      <c r="F16" s="327">
        <f>SUM(C16:E16)</f>
        <v>0</v>
      </c>
      <c r="G16" s="370"/>
      <c r="H16" s="371"/>
      <c r="I16" s="371"/>
      <c r="J16" s="327">
        <f>SUM(G16:I16)</f>
        <v>0</v>
      </c>
      <c r="K16" s="337">
        <f>+F16+J16</f>
        <v>0</v>
      </c>
    </row>
    <row r="17" spans="1:16" ht="15.75">
      <c r="A17" s="326" t="s">
        <v>86</v>
      </c>
      <c r="B17" s="140" t="s">
        <v>81</v>
      </c>
      <c r="C17" s="370"/>
      <c r="D17" s="371"/>
      <c r="E17" s="371"/>
      <c r="F17" s="327">
        <f>SUM(C17:E17)</f>
        <v>0</v>
      </c>
      <c r="G17" s="370"/>
      <c r="H17" s="371"/>
      <c r="I17" s="371"/>
      <c r="J17" s="327">
        <f>SUM(G17:I17)</f>
        <v>0</v>
      </c>
      <c r="K17" s="337">
        <f>+F17+J17</f>
        <v>0</v>
      </c>
    </row>
    <row r="18" spans="1:16" ht="15.75">
      <c r="A18" s="326" t="s">
        <v>87</v>
      </c>
      <c r="B18" s="140" t="s">
        <v>81</v>
      </c>
      <c r="C18" s="370"/>
      <c r="D18" s="371"/>
      <c r="E18" s="371"/>
      <c r="F18" s="327">
        <f>SUM(C18:E18)</f>
        <v>0</v>
      </c>
      <c r="G18" s="370"/>
      <c r="H18" s="371"/>
      <c r="I18" s="371"/>
      <c r="J18" s="327">
        <f>SUM(G18:I18)</f>
        <v>0</v>
      </c>
      <c r="K18" s="337">
        <f>+F18+J18</f>
        <v>0</v>
      </c>
    </row>
    <row r="19" spans="1:16" ht="16.5" thickBot="1">
      <c r="A19" s="338" t="s">
        <v>88</v>
      </c>
      <c r="B19" s="141" t="s">
        <v>81</v>
      </c>
      <c r="C19" s="372"/>
      <c r="D19" s="373"/>
      <c r="E19" s="373"/>
      <c r="F19" s="331">
        <f>SUM(C19:E19)</f>
        <v>0</v>
      </c>
      <c r="G19" s="372"/>
      <c r="H19" s="373"/>
      <c r="I19" s="373"/>
      <c r="J19" s="331">
        <f>SUM(G19:I19)</f>
        <v>0</v>
      </c>
      <c r="K19" s="339">
        <f>+F19+J19</f>
        <v>0</v>
      </c>
    </row>
    <row r="20" spans="1:16" ht="6" customHeight="1" thickBot="1">
      <c r="A20" s="340"/>
      <c r="B20" s="340"/>
      <c r="C20" s="340"/>
      <c r="D20" s="340"/>
      <c r="E20" s="340"/>
      <c r="F20" s="340"/>
      <c r="G20" s="340"/>
      <c r="H20" s="340"/>
      <c r="I20" s="340"/>
      <c r="J20" s="340"/>
      <c r="K20" s="340"/>
    </row>
    <row r="21" spans="1:16" ht="18.75">
      <c r="A21" s="451" t="s">
        <v>89</v>
      </c>
      <c r="B21" s="452"/>
      <c r="C21" s="334">
        <f>C22+C23</f>
        <v>0</v>
      </c>
      <c r="D21" s="335">
        <f>+D22+D23</f>
        <v>0</v>
      </c>
      <c r="E21" s="335">
        <f>+E23+E22</f>
        <v>0</v>
      </c>
      <c r="F21" s="335">
        <f>SUM(C21:E21)</f>
        <v>0</v>
      </c>
      <c r="G21" s="334">
        <f>G22+G23</f>
        <v>0</v>
      </c>
      <c r="H21" s="335">
        <f>+H22+H23</f>
        <v>0</v>
      </c>
      <c r="I21" s="335">
        <f>+I23+I22</f>
        <v>0</v>
      </c>
      <c r="J21" s="335">
        <f>SUM(G21:I21)</f>
        <v>0</v>
      </c>
      <c r="K21" s="336">
        <f>+F21+J21</f>
        <v>0</v>
      </c>
    </row>
    <row r="22" spans="1:16" ht="15.75">
      <c r="A22" s="457" t="s">
        <v>90</v>
      </c>
      <c r="B22" s="458"/>
      <c r="C22" s="374"/>
      <c r="D22" s="375"/>
      <c r="E22" s="375"/>
      <c r="F22" s="341">
        <f>SUM(C22:E22)</f>
        <v>0</v>
      </c>
      <c r="G22" s="374"/>
      <c r="H22" s="375"/>
      <c r="I22" s="375"/>
      <c r="J22" s="341">
        <f>SUM(G22:I22)</f>
        <v>0</v>
      </c>
      <c r="K22" s="337">
        <f>+F22+J22</f>
        <v>0</v>
      </c>
    </row>
    <row r="23" spans="1:16" ht="16.149999999999999" customHeight="1" thickBot="1">
      <c r="A23" s="447" t="s">
        <v>91</v>
      </c>
      <c r="B23" s="448"/>
      <c r="C23" s="376"/>
      <c r="D23" s="377"/>
      <c r="E23" s="377"/>
      <c r="F23" s="342">
        <f>SUM(C23:E23)</f>
        <v>0</v>
      </c>
      <c r="G23" s="376"/>
      <c r="H23" s="377"/>
      <c r="I23" s="377"/>
      <c r="J23" s="342">
        <f>SUM(G23:I23)</f>
        <v>0</v>
      </c>
      <c r="K23" s="339">
        <f>+F23+J23</f>
        <v>0</v>
      </c>
      <c r="M23" s="145"/>
      <c r="N23" s="146"/>
      <c r="O23" s="146"/>
      <c r="P23" s="146"/>
    </row>
    <row r="24" spans="1:16" ht="44.25" customHeight="1" thickBot="1">
      <c r="A24" s="343"/>
      <c r="B24" s="343"/>
      <c r="C24" s="459" t="s">
        <v>285</v>
      </c>
      <c r="D24" s="459"/>
      <c r="E24" s="459"/>
      <c r="F24" s="459"/>
      <c r="G24" s="459" t="s">
        <v>285</v>
      </c>
      <c r="H24" s="459"/>
      <c r="I24" s="459"/>
      <c r="J24" s="459"/>
      <c r="K24" s="344" t="s">
        <v>286</v>
      </c>
      <c r="M24" s="146"/>
      <c r="N24" s="146"/>
      <c r="O24" s="146"/>
      <c r="P24" s="146"/>
    </row>
    <row r="25" spans="1:16" s="113" customFormat="1" ht="36" customHeight="1" thickBot="1">
      <c r="A25" s="426" t="s">
        <v>92</v>
      </c>
      <c r="B25" s="427"/>
      <c r="C25" s="345" t="s">
        <v>93</v>
      </c>
      <c r="D25" s="346" t="s">
        <v>94</v>
      </c>
      <c r="E25" s="345"/>
      <c r="F25" s="345"/>
      <c r="G25" s="345" t="s">
        <v>93</v>
      </c>
      <c r="H25" s="346" t="s">
        <v>94</v>
      </c>
      <c r="I25" s="345"/>
      <c r="J25" s="345"/>
      <c r="K25" s="347">
        <f>SUM(K27:K36)</f>
        <v>0</v>
      </c>
      <c r="M25" s="146"/>
      <c r="N25" s="146"/>
      <c r="O25" s="146"/>
      <c r="P25" s="146"/>
    </row>
    <row r="26" spans="1:16" s="113" customFormat="1" ht="17.100000000000001" customHeight="1" thickBot="1">
      <c r="A26" s="348" t="s">
        <v>95</v>
      </c>
      <c r="B26" s="349"/>
      <c r="C26" s="349"/>
      <c r="D26" s="349"/>
      <c r="E26" s="349"/>
      <c r="F26" s="349"/>
      <c r="G26" s="349"/>
      <c r="H26" s="349"/>
      <c r="I26" s="349"/>
      <c r="J26" s="349"/>
      <c r="K26" s="350"/>
      <c r="M26" s="146"/>
      <c r="N26" s="146"/>
      <c r="O26" s="146"/>
      <c r="P26" s="146"/>
    </row>
    <row r="27" spans="1:16" ht="37.5" customHeight="1">
      <c r="A27" s="449" t="s">
        <v>96</v>
      </c>
      <c r="B27" s="450"/>
      <c r="C27" s="147">
        <v>0</v>
      </c>
      <c r="D27" s="156">
        <f t="shared" ref="D27:D36" si="3">IF(C27&gt;25000,25000,C27)</f>
        <v>0</v>
      </c>
      <c r="E27" s="351"/>
      <c r="F27" s="351"/>
      <c r="G27" s="147">
        <v>0</v>
      </c>
      <c r="H27" s="156">
        <f t="shared" ref="H27:H36" si="4">IF(G27&gt;25000,25000,G27)</f>
        <v>0</v>
      </c>
      <c r="I27" s="351"/>
      <c r="J27" s="351"/>
      <c r="K27" s="352">
        <f t="shared" ref="K27:K37" si="5">+D27+H27</f>
        <v>0</v>
      </c>
      <c r="M27" s="146"/>
      <c r="N27" s="146"/>
      <c r="O27" s="146"/>
      <c r="P27" s="146"/>
    </row>
    <row r="28" spans="1:16" ht="37.5" customHeight="1">
      <c r="A28" s="435" t="s">
        <v>96</v>
      </c>
      <c r="B28" s="436"/>
      <c r="C28" s="148">
        <v>0</v>
      </c>
      <c r="D28" s="353">
        <f t="shared" si="3"/>
        <v>0</v>
      </c>
      <c r="E28" s="354"/>
      <c r="F28" s="354"/>
      <c r="G28" s="148">
        <v>0</v>
      </c>
      <c r="H28" s="353">
        <f t="shared" si="4"/>
        <v>0</v>
      </c>
      <c r="I28" s="354"/>
      <c r="J28" s="354"/>
      <c r="K28" s="355">
        <f t="shared" si="5"/>
        <v>0</v>
      </c>
      <c r="M28" s="146"/>
      <c r="N28" s="146"/>
      <c r="O28" s="146"/>
      <c r="P28" s="146"/>
    </row>
    <row r="29" spans="1:16" ht="37.5" customHeight="1">
      <c r="A29" s="435" t="s">
        <v>96</v>
      </c>
      <c r="B29" s="436"/>
      <c r="C29" s="148">
        <v>0</v>
      </c>
      <c r="D29" s="353">
        <f t="shared" si="3"/>
        <v>0</v>
      </c>
      <c r="E29" s="354"/>
      <c r="F29" s="354"/>
      <c r="G29" s="148">
        <v>0</v>
      </c>
      <c r="H29" s="353">
        <f t="shared" si="4"/>
        <v>0</v>
      </c>
      <c r="I29" s="354"/>
      <c r="J29" s="354"/>
      <c r="K29" s="355">
        <f t="shared" si="5"/>
        <v>0</v>
      </c>
      <c r="M29" s="146"/>
      <c r="N29" s="146"/>
      <c r="O29" s="146"/>
      <c r="P29" s="146"/>
    </row>
    <row r="30" spans="1:16" ht="37.5" customHeight="1">
      <c r="A30" s="435" t="s">
        <v>96</v>
      </c>
      <c r="B30" s="436"/>
      <c r="C30" s="148">
        <v>0</v>
      </c>
      <c r="D30" s="353">
        <f t="shared" si="3"/>
        <v>0</v>
      </c>
      <c r="E30" s="354"/>
      <c r="F30" s="354"/>
      <c r="G30" s="148">
        <v>0</v>
      </c>
      <c r="H30" s="353">
        <f t="shared" si="4"/>
        <v>0</v>
      </c>
      <c r="I30" s="354"/>
      <c r="J30" s="354"/>
      <c r="K30" s="355">
        <f t="shared" si="5"/>
        <v>0</v>
      </c>
      <c r="M30" s="146"/>
      <c r="N30" s="146"/>
      <c r="O30" s="146"/>
      <c r="P30" s="146"/>
    </row>
    <row r="31" spans="1:16" ht="37.5" customHeight="1">
      <c r="A31" s="435" t="s">
        <v>96</v>
      </c>
      <c r="B31" s="436"/>
      <c r="C31" s="148">
        <v>0</v>
      </c>
      <c r="D31" s="353">
        <f t="shared" si="3"/>
        <v>0</v>
      </c>
      <c r="E31" s="354"/>
      <c r="F31" s="354"/>
      <c r="G31" s="148">
        <v>0</v>
      </c>
      <c r="H31" s="353">
        <f t="shared" si="4"/>
        <v>0</v>
      </c>
      <c r="I31" s="354"/>
      <c r="J31" s="354"/>
      <c r="K31" s="355">
        <f t="shared" si="5"/>
        <v>0</v>
      </c>
      <c r="M31" s="146"/>
      <c r="N31" s="146"/>
      <c r="O31" s="146"/>
      <c r="P31" s="146"/>
    </row>
    <row r="32" spans="1:16" ht="37.5" customHeight="1">
      <c r="A32" s="435" t="s">
        <v>96</v>
      </c>
      <c r="B32" s="436"/>
      <c r="C32" s="148">
        <v>0</v>
      </c>
      <c r="D32" s="353">
        <f t="shared" si="3"/>
        <v>0</v>
      </c>
      <c r="E32" s="354"/>
      <c r="F32" s="354"/>
      <c r="G32" s="148">
        <v>0</v>
      </c>
      <c r="H32" s="353">
        <f t="shared" si="4"/>
        <v>0</v>
      </c>
      <c r="I32" s="354"/>
      <c r="J32" s="354"/>
      <c r="K32" s="355">
        <f t="shared" si="5"/>
        <v>0</v>
      </c>
      <c r="M32" s="146"/>
      <c r="N32" s="146"/>
      <c r="O32" s="146"/>
      <c r="P32" s="146"/>
    </row>
    <row r="33" spans="1:19" ht="37.5" customHeight="1">
      <c r="A33" s="435" t="s">
        <v>97</v>
      </c>
      <c r="B33" s="436"/>
      <c r="C33" s="148">
        <v>0</v>
      </c>
      <c r="D33" s="353">
        <f t="shared" si="3"/>
        <v>0</v>
      </c>
      <c r="E33" s="354"/>
      <c r="F33" s="354"/>
      <c r="G33" s="148">
        <v>0</v>
      </c>
      <c r="H33" s="353">
        <f t="shared" si="4"/>
        <v>0</v>
      </c>
      <c r="I33" s="354"/>
      <c r="J33" s="354"/>
      <c r="K33" s="355">
        <f t="shared" si="5"/>
        <v>0</v>
      </c>
      <c r="M33" s="146"/>
      <c r="N33" s="146"/>
      <c r="O33" s="146"/>
      <c r="P33" s="146"/>
    </row>
    <row r="34" spans="1:19" ht="37.5" customHeight="1">
      <c r="A34" s="435" t="s">
        <v>96</v>
      </c>
      <c r="B34" s="436"/>
      <c r="C34" s="148">
        <v>0</v>
      </c>
      <c r="D34" s="353">
        <f t="shared" si="3"/>
        <v>0</v>
      </c>
      <c r="E34" s="354"/>
      <c r="F34" s="354"/>
      <c r="G34" s="148">
        <v>0</v>
      </c>
      <c r="H34" s="353">
        <f t="shared" si="4"/>
        <v>0</v>
      </c>
      <c r="I34" s="354"/>
      <c r="J34" s="354"/>
      <c r="K34" s="355">
        <f t="shared" si="5"/>
        <v>0</v>
      </c>
      <c r="M34" s="146"/>
      <c r="N34" s="146"/>
      <c r="O34" s="146"/>
      <c r="P34" s="146"/>
    </row>
    <row r="35" spans="1:19" ht="37.5" customHeight="1">
      <c r="A35" s="435" t="s">
        <v>96</v>
      </c>
      <c r="B35" s="436"/>
      <c r="C35" s="148">
        <v>0</v>
      </c>
      <c r="D35" s="353">
        <f t="shared" si="3"/>
        <v>0</v>
      </c>
      <c r="E35" s="354"/>
      <c r="F35" s="354"/>
      <c r="G35" s="148">
        <v>0</v>
      </c>
      <c r="H35" s="353">
        <f t="shared" si="4"/>
        <v>0</v>
      </c>
      <c r="I35" s="354"/>
      <c r="J35" s="354"/>
      <c r="K35" s="355">
        <f t="shared" si="5"/>
        <v>0</v>
      </c>
      <c r="M35" s="146"/>
      <c r="N35" s="146"/>
      <c r="O35" s="146"/>
      <c r="P35" s="146"/>
    </row>
    <row r="36" spans="1:19" ht="37.5" customHeight="1">
      <c r="A36" s="435" t="s">
        <v>96</v>
      </c>
      <c r="B36" s="436"/>
      <c r="C36" s="148">
        <v>0</v>
      </c>
      <c r="D36" s="353">
        <f t="shared" si="3"/>
        <v>0</v>
      </c>
      <c r="E36" s="354"/>
      <c r="F36" s="354"/>
      <c r="G36" s="148">
        <v>0</v>
      </c>
      <c r="H36" s="353">
        <f t="shared" si="4"/>
        <v>0</v>
      </c>
      <c r="I36" s="354"/>
      <c r="J36" s="354"/>
      <c r="K36" s="355">
        <f t="shared" si="5"/>
        <v>0</v>
      </c>
      <c r="M36" s="146"/>
      <c r="N36" s="146"/>
      <c r="O36" s="146"/>
      <c r="P36" s="146"/>
    </row>
    <row r="37" spans="1:19" ht="23.1" customHeight="1" thickBot="1">
      <c r="A37" s="466" t="s">
        <v>98</v>
      </c>
      <c r="B37" s="467"/>
      <c r="C37" s="356">
        <f>SUM(C27:C36)</f>
        <v>0</v>
      </c>
      <c r="D37" s="357">
        <f>SUM(D27:D36)</f>
        <v>0</v>
      </c>
      <c r="E37" s="358"/>
      <c r="F37" s="358"/>
      <c r="G37" s="356">
        <f>SUM(G27:G36)</f>
        <v>0</v>
      </c>
      <c r="H37" s="357">
        <f>SUM(H27:H36)</f>
        <v>0</v>
      </c>
      <c r="I37" s="358"/>
      <c r="J37" s="358"/>
      <c r="K37" s="359">
        <f t="shared" si="5"/>
        <v>0</v>
      </c>
      <c r="M37" s="146"/>
      <c r="N37" s="146"/>
      <c r="O37" s="146"/>
      <c r="P37" s="146"/>
    </row>
    <row r="38" spans="1:19" ht="28.15" customHeight="1" thickBot="1">
      <c r="A38" s="464" t="s">
        <v>99</v>
      </c>
      <c r="B38" s="465"/>
      <c r="C38" s="360" t="e">
        <f>K25/K56</f>
        <v>#DIV/0!</v>
      </c>
      <c r="D38" s="361"/>
      <c r="E38" s="361"/>
      <c r="F38" s="361"/>
      <c r="G38" s="360" t="e">
        <f>O25/O56</f>
        <v>#DIV/0!</v>
      </c>
      <c r="H38" s="361"/>
      <c r="I38" s="361"/>
      <c r="J38" s="361"/>
      <c r="K38" s="362"/>
      <c r="M38" s="146"/>
      <c r="N38" s="146"/>
      <c r="O38" s="146"/>
      <c r="P38" s="146"/>
    </row>
    <row r="39" spans="1:19" ht="5.65" customHeight="1" thickBot="1">
      <c r="A39" s="429"/>
      <c r="B39" s="429"/>
      <c r="C39" s="429"/>
      <c r="D39" s="429"/>
      <c r="E39" s="429"/>
      <c r="F39" s="429"/>
      <c r="G39" s="429"/>
      <c r="H39" s="429"/>
      <c r="I39" s="429"/>
      <c r="J39" s="429"/>
      <c r="K39" s="429"/>
      <c r="M39" s="146"/>
      <c r="N39" s="146"/>
      <c r="O39" s="146"/>
      <c r="P39" s="146"/>
    </row>
    <row r="40" spans="1:19" ht="31.5" customHeight="1" thickBot="1">
      <c r="A40" s="440" t="s">
        <v>100</v>
      </c>
      <c r="B40" s="441"/>
      <c r="C40" s="378"/>
      <c r="D40" s="354"/>
      <c r="E40" s="354"/>
      <c r="F40" s="354"/>
      <c r="G40" s="378"/>
      <c r="H40" s="354"/>
      <c r="I40" s="354"/>
      <c r="J40" s="354"/>
      <c r="K40" s="363">
        <f>SUM(C40:J40)</f>
        <v>0</v>
      </c>
      <c r="M40" s="146"/>
      <c r="N40" s="146"/>
      <c r="O40" s="146"/>
      <c r="P40" s="146"/>
    </row>
    <row r="41" spans="1:19" ht="20.65" customHeight="1" thickBot="1">
      <c r="A41" s="433" t="s">
        <v>101</v>
      </c>
      <c r="B41" s="434"/>
      <c r="C41" s="380" t="s">
        <v>103</v>
      </c>
      <c r="D41" s="381"/>
      <c r="E41" s="381"/>
      <c r="F41" s="381"/>
      <c r="G41" s="380"/>
      <c r="H41" s="381"/>
      <c r="I41" s="381"/>
      <c r="J41" s="381"/>
      <c r="K41" s="382"/>
      <c r="M41" s="146"/>
      <c r="N41" s="146"/>
      <c r="O41" s="146"/>
      <c r="P41" s="146"/>
    </row>
    <row r="42" spans="1:19" ht="3.6" customHeight="1" thickBot="1">
      <c r="A42" s="429"/>
      <c r="B42" s="429"/>
      <c r="C42" s="430"/>
      <c r="D42" s="430"/>
      <c r="E42" s="430"/>
      <c r="F42" s="430"/>
      <c r="G42" s="430"/>
      <c r="H42" s="430"/>
      <c r="I42" s="430"/>
      <c r="J42" s="430"/>
      <c r="K42" s="430"/>
      <c r="M42" s="146"/>
      <c r="N42" s="146"/>
      <c r="O42" s="146"/>
      <c r="P42" s="146"/>
    </row>
    <row r="43" spans="1:19" ht="34.15" customHeight="1" thickBot="1">
      <c r="A43" s="443" t="s">
        <v>102</v>
      </c>
      <c r="B43" s="444"/>
      <c r="C43" s="379"/>
      <c r="D43" s="354"/>
      <c r="E43" s="354"/>
      <c r="F43" s="354"/>
      <c r="G43" s="379"/>
      <c r="H43" s="354"/>
      <c r="I43" s="354"/>
      <c r="J43" s="354"/>
      <c r="K43" s="364">
        <f>SUM(C43:J43)</f>
        <v>0</v>
      </c>
      <c r="M43" s="146"/>
      <c r="N43" s="146"/>
      <c r="O43" s="146"/>
      <c r="P43" s="146"/>
    </row>
    <row r="44" spans="1:19" ht="20.65" customHeight="1" thickBot="1">
      <c r="A44" s="433" t="s">
        <v>101</v>
      </c>
      <c r="B44" s="434"/>
      <c r="C44" s="380" t="s">
        <v>103</v>
      </c>
      <c r="D44" s="381"/>
      <c r="E44" s="381"/>
      <c r="F44" s="381"/>
      <c r="G44" s="380" t="s">
        <v>103</v>
      </c>
      <c r="H44" s="381"/>
      <c r="I44" s="381"/>
      <c r="J44" s="381"/>
      <c r="K44" s="382"/>
      <c r="M44" s="146"/>
      <c r="N44" s="146"/>
      <c r="O44" s="146"/>
      <c r="P44" s="146"/>
    </row>
    <row r="45" spans="1:19" ht="3.6" customHeight="1" thickBot="1">
      <c r="A45" s="429"/>
      <c r="B45" s="429"/>
      <c r="C45" s="430"/>
      <c r="D45" s="430"/>
      <c r="E45" s="430"/>
      <c r="F45" s="430"/>
      <c r="G45" s="430"/>
      <c r="H45" s="430"/>
      <c r="I45" s="430"/>
      <c r="J45" s="430"/>
      <c r="K45" s="430"/>
      <c r="M45" s="146"/>
      <c r="N45" s="146"/>
      <c r="O45" s="146"/>
      <c r="P45" s="146"/>
    </row>
    <row r="46" spans="1:19" ht="43.5" customHeight="1" thickBot="1">
      <c r="A46" s="416" t="s">
        <v>104</v>
      </c>
      <c r="B46" s="417"/>
      <c r="C46" s="365">
        <f>C47+C49</f>
        <v>0</v>
      </c>
      <c r="D46" s="354"/>
      <c r="E46" s="354"/>
      <c r="F46" s="354"/>
      <c r="G46" s="365">
        <f>G47+G49</f>
        <v>0</v>
      </c>
      <c r="H46" s="354"/>
      <c r="I46" s="354"/>
      <c r="J46" s="354"/>
      <c r="K46" s="364">
        <f>+C46</f>
        <v>0</v>
      </c>
      <c r="M46" s="146"/>
      <c r="N46" s="146"/>
      <c r="O46" s="146"/>
      <c r="P46" s="146"/>
    </row>
    <row r="47" spans="1:19" ht="21" customHeight="1">
      <c r="A47" s="462" t="s">
        <v>105</v>
      </c>
      <c r="B47" s="463"/>
      <c r="C47" s="383"/>
      <c r="D47" s="354"/>
      <c r="E47" s="354"/>
      <c r="F47" s="354"/>
      <c r="G47" s="383"/>
      <c r="H47" s="354"/>
      <c r="I47" s="354"/>
      <c r="J47" s="354"/>
      <c r="K47" s="437"/>
      <c r="M47" s="146"/>
      <c r="N47" s="146"/>
      <c r="O47" s="146"/>
      <c r="P47" s="146"/>
      <c r="Q47" s="102"/>
      <c r="R47" s="102"/>
      <c r="S47" s="102"/>
    </row>
    <row r="48" spans="1:19" ht="25.5" customHeight="1" thickBot="1">
      <c r="A48" s="418" t="s">
        <v>101</v>
      </c>
      <c r="B48" s="419"/>
      <c r="C48" s="414" t="s">
        <v>106</v>
      </c>
      <c r="D48" s="415"/>
      <c r="E48" s="415"/>
      <c r="F48" s="415"/>
      <c r="G48" s="414" t="s">
        <v>106</v>
      </c>
      <c r="H48" s="415"/>
      <c r="I48" s="415"/>
      <c r="J48" s="415"/>
      <c r="K48" s="438"/>
      <c r="M48" s="146"/>
      <c r="N48" s="146"/>
      <c r="O48" s="146"/>
      <c r="P48" s="146"/>
      <c r="Q48" s="102"/>
      <c r="R48" s="102"/>
      <c r="S48" s="102"/>
    </row>
    <row r="49" spans="1:19" ht="21.6" customHeight="1">
      <c r="A49" s="460" t="s">
        <v>107</v>
      </c>
      <c r="B49" s="461"/>
      <c r="C49" s="370"/>
      <c r="D49" s="354"/>
      <c r="E49" s="354"/>
      <c r="F49" s="354"/>
      <c r="G49" s="370"/>
      <c r="H49" s="354"/>
      <c r="I49" s="354"/>
      <c r="J49" s="354"/>
      <c r="K49" s="438"/>
      <c r="M49" s="146"/>
      <c r="N49" s="146"/>
      <c r="O49" s="146"/>
      <c r="P49" s="146"/>
      <c r="Q49" s="102"/>
      <c r="R49" s="102"/>
      <c r="S49" s="102"/>
    </row>
    <row r="50" spans="1:19" ht="24.6" customHeight="1" thickBot="1">
      <c r="A50" s="418" t="s">
        <v>101</v>
      </c>
      <c r="B50" s="419"/>
      <c r="C50" s="414" t="s">
        <v>106</v>
      </c>
      <c r="D50" s="415"/>
      <c r="E50" s="415"/>
      <c r="F50" s="415"/>
      <c r="G50" s="414" t="s">
        <v>106</v>
      </c>
      <c r="H50" s="415"/>
      <c r="I50" s="415"/>
      <c r="J50" s="415"/>
      <c r="K50" s="439"/>
      <c r="M50" s="146"/>
      <c r="N50" s="146"/>
      <c r="O50" s="146"/>
      <c r="P50" s="146"/>
      <c r="Q50" s="102"/>
      <c r="R50" s="102"/>
      <c r="S50" s="102"/>
    </row>
    <row r="51" spans="1:19" ht="3.6" customHeight="1" thickBot="1">
      <c r="A51" s="429"/>
      <c r="B51" s="429"/>
      <c r="C51" s="430"/>
      <c r="D51" s="430"/>
      <c r="E51" s="430"/>
      <c r="F51" s="430"/>
      <c r="G51" s="430"/>
      <c r="H51" s="430"/>
      <c r="I51" s="430"/>
      <c r="J51" s="430"/>
      <c r="K51" s="430"/>
      <c r="M51" s="146"/>
      <c r="N51" s="146"/>
      <c r="O51" s="146"/>
      <c r="P51" s="146"/>
    </row>
    <row r="52" spans="1:19" ht="32.65" customHeight="1" thickBot="1">
      <c r="A52" s="440" t="s">
        <v>108</v>
      </c>
      <c r="B52" s="441"/>
      <c r="C52" s="378"/>
      <c r="D52" s="354"/>
      <c r="E52" s="354"/>
      <c r="F52" s="354"/>
      <c r="G52" s="378"/>
      <c r="H52" s="354"/>
      <c r="I52" s="354"/>
      <c r="J52" s="354"/>
      <c r="K52" s="366">
        <f>+C52</f>
        <v>0</v>
      </c>
      <c r="M52" s="146"/>
      <c r="N52" s="146"/>
      <c r="O52" s="146"/>
      <c r="P52" s="146"/>
    </row>
    <row r="53" spans="1:19" ht="3.6" customHeight="1" thickBot="1">
      <c r="A53" s="429"/>
      <c r="B53" s="429"/>
      <c r="C53" s="430"/>
      <c r="D53" s="430"/>
      <c r="E53" s="430"/>
      <c r="F53" s="430"/>
      <c r="G53" s="430"/>
      <c r="H53" s="430"/>
      <c r="I53" s="430"/>
      <c r="J53" s="430"/>
      <c r="K53" s="430"/>
      <c r="M53" s="146"/>
      <c r="N53" s="146"/>
      <c r="O53" s="146"/>
      <c r="P53" s="146"/>
    </row>
    <row r="54" spans="1:19" ht="31.5" customHeight="1" thickBot="1">
      <c r="A54" s="440" t="s">
        <v>109</v>
      </c>
      <c r="B54" s="441"/>
      <c r="C54" s="378"/>
      <c r="D54" s="354"/>
      <c r="E54" s="354"/>
      <c r="F54" s="354"/>
      <c r="G54" s="378"/>
      <c r="H54" s="354"/>
      <c r="I54" s="354"/>
      <c r="J54" s="354"/>
      <c r="K54" s="366">
        <f>+C54</f>
        <v>0</v>
      </c>
      <c r="M54" s="146"/>
      <c r="N54" s="146"/>
      <c r="O54" s="146"/>
      <c r="P54" s="146"/>
    </row>
    <row r="55" spans="1:19" ht="3.6" customHeight="1" thickBot="1">
      <c r="A55" s="429"/>
      <c r="B55" s="429"/>
      <c r="C55" s="430"/>
      <c r="D55" s="430"/>
      <c r="E55" s="430"/>
      <c r="F55" s="430"/>
      <c r="G55" s="430"/>
      <c r="H55" s="430"/>
      <c r="I55" s="430"/>
      <c r="J55" s="430"/>
      <c r="K55" s="430"/>
      <c r="M55" s="146"/>
      <c r="N55" s="146"/>
      <c r="O55" s="146"/>
      <c r="P55" s="146"/>
    </row>
    <row r="56" spans="1:19" ht="24" thickBot="1">
      <c r="A56" s="420" t="s">
        <v>110</v>
      </c>
      <c r="B56" s="421"/>
      <c r="C56" s="445">
        <f>C54+C52+C46+C43+C40+C21+C15+F5</f>
        <v>0</v>
      </c>
      <c r="D56" s="446"/>
      <c r="E56" s="446"/>
      <c r="F56" s="446"/>
      <c r="G56" s="445"/>
      <c r="H56" s="446"/>
      <c r="I56" s="446"/>
      <c r="J56" s="446"/>
      <c r="K56" s="367">
        <f>K52+K46+K43++K40+K25+K21+K15+K5+K54</f>
        <v>0</v>
      </c>
      <c r="L56" s="103"/>
    </row>
    <row r="57" spans="1:19" ht="16.149999999999999" hidden="1" customHeight="1" thickBot="1">
      <c r="A57" s="368" t="s">
        <v>111</v>
      </c>
      <c r="B57" s="368"/>
      <c r="C57" s="442" t="e">
        <f>#REF!+#REF!</f>
        <v>#REF!</v>
      </c>
      <c r="D57" s="442"/>
      <c r="E57" s="442"/>
      <c r="F57" s="442"/>
      <c r="G57" s="442" t="e">
        <f>#REF!+#REF!</f>
        <v>#REF!</v>
      </c>
      <c r="H57" s="442"/>
      <c r="I57" s="442"/>
      <c r="J57" s="442"/>
      <c r="K57" s="369" t="e">
        <f>#REF!+#REF!+#REF!+#REF!+C57</f>
        <v>#REF!</v>
      </c>
    </row>
    <row r="58" spans="1:19" ht="3.6" customHeight="1">
      <c r="A58" s="429"/>
      <c r="B58" s="429"/>
      <c r="C58" s="430"/>
      <c r="D58" s="430"/>
      <c r="E58" s="430"/>
      <c r="F58" s="430"/>
      <c r="G58" s="430"/>
      <c r="H58" s="430"/>
      <c r="I58" s="430"/>
      <c r="J58" s="430"/>
      <c r="K58" s="430"/>
      <c r="M58" s="146"/>
      <c r="N58" s="146"/>
      <c r="O58" s="146"/>
      <c r="P58" s="146"/>
    </row>
    <row r="59" spans="1:19" ht="15.75">
      <c r="A59" s="150"/>
      <c r="B59" s="150"/>
      <c r="C59" s="150"/>
      <c r="D59" s="150"/>
      <c r="E59" s="150"/>
      <c r="F59" s="150"/>
      <c r="G59" s="150"/>
      <c r="H59" s="150"/>
      <c r="I59" s="150"/>
      <c r="J59" s="150"/>
      <c r="K59" s="151"/>
    </row>
    <row r="60" spans="1:19" ht="23.65" customHeight="1">
      <c r="A60" s="150"/>
      <c r="B60" s="150"/>
      <c r="C60" s="150"/>
      <c r="D60" s="150"/>
      <c r="E60" s="150"/>
      <c r="F60" s="150"/>
      <c r="G60" s="150"/>
      <c r="H60" s="150"/>
      <c r="I60" s="150"/>
      <c r="J60" s="150"/>
      <c r="K60" s="152"/>
    </row>
  </sheetData>
  <sheetProtection algorithmName="SHA-512" hashValue="8ylYxfrjrOmi7XGOqrE9Ofb1Y6U4g3o3O8NvhyZ6QEiYXC00AJrcz/OFQSrJIKWJur6xPHkP3FAGXIv+A9AjFA==" saltValue="oRWlY/Ml7HKrrbwLE0lQRA==" spinCount="100000" sheet="1" objects="1" scenarios="1"/>
  <mergeCells count="53">
    <mergeCell ref="C24:F24"/>
    <mergeCell ref="G24:J24"/>
    <mergeCell ref="A58:K58"/>
    <mergeCell ref="A48:B48"/>
    <mergeCell ref="A49:B49"/>
    <mergeCell ref="A47:B47"/>
    <mergeCell ref="A40:B40"/>
    <mergeCell ref="A38:B38"/>
    <mergeCell ref="A37:B37"/>
    <mergeCell ref="A54:B54"/>
    <mergeCell ref="A35:B35"/>
    <mergeCell ref="G2:J2"/>
    <mergeCell ref="G48:J48"/>
    <mergeCell ref="G50:J50"/>
    <mergeCell ref="G56:J56"/>
    <mergeCell ref="G57:J57"/>
    <mergeCell ref="A4:B4"/>
    <mergeCell ref="A15:B15"/>
    <mergeCell ref="A21:B21"/>
    <mergeCell ref="A5:B5"/>
    <mergeCell ref="A22:B22"/>
    <mergeCell ref="A23:B23"/>
    <mergeCell ref="A28:B28"/>
    <mergeCell ref="A29:B29"/>
    <mergeCell ref="A27:B27"/>
    <mergeCell ref="A33:B33"/>
    <mergeCell ref="A30:B30"/>
    <mergeCell ref="A32:B32"/>
    <mergeCell ref="A31:B31"/>
    <mergeCell ref="A53:K53"/>
    <mergeCell ref="A52:B52"/>
    <mergeCell ref="C57:F57"/>
    <mergeCell ref="A43:B43"/>
    <mergeCell ref="A36:B36"/>
    <mergeCell ref="A44:B44"/>
    <mergeCell ref="A45:K45"/>
    <mergeCell ref="C56:F56"/>
    <mergeCell ref="C50:F50"/>
    <mergeCell ref="A46:B46"/>
    <mergeCell ref="A50:B50"/>
    <mergeCell ref="A56:B56"/>
    <mergeCell ref="A1:K1"/>
    <mergeCell ref="A25:B25"/>
    <mergeCell ref="A3:K3"/>
    <mergeCell ref="C48:F48"/>
    <mergeCell ref="A39:K39"/>
    <mergeCell ref="A42:K42"/>
    <mergeCell ref="C2:F2"/>
    <mergeCell ref="A41:B41"/>
    <mergeCell ref="A34:B34"/>
    <mergeCell ref="A55:K55"/>
    <mergeCell ref="K47:K50"/>
    <mergeCell ref="A51:K51"/>
  </mergeCells>
  <conditionalFormatting sqref="C27 E27:G27 I27:J36 C28:H36">
    <cfRule type="cellIs" dxfId="98" priority="83" operator="greaterThan">
      <formula>25000</formula>
    </cfRule>
  </conditionalFormatting>
  <conditionalFormatting sqref="C38:J38">
    <cfRule type="cellIs" dxfId="97" priority="86" operator="lessThan">
      <formula>0.25</formula>
    </cfRule>
    <cfRule type="cellIs" dxfId="96" priority="87" operator="greaterThan">
      <formula>0.25</formula>
    </cfRule>
  </conditionalFormatting>
  <conditionalFormatting sqref="D40:F40">
    <cfRule type="cellIs" dxfId="95" priority="14" operator="greaterThan">
      <formula>25000</formula>
    </cfRule>
  </conditionalFormatting>
  <conditionalFormatting sqref="D43:F43">
    <cfRule type="cellIs" dxfId="94" priority="12" operator="greaterThan">
      <formula>25000</formula>
    </cfRule>
  </conditionalFormatting>
  <conditionalFormatting sqref="D46:F47">
    <cfRule type="cellIs" dxfId="93" priority="8" operator="greaterThan">
      <formula>25000</formula>
    </cfRule>
  </conditionalFormatting>
  <conditionalFormatting sqref="D49:F49">
    <cfRule type="cellIs" dxfId="92" priority="6" operator="greaterThan">
      <formula>25000</formula>
    </cfRule>
  </conditionalFormatting>
  <conditionalFormatting sqref="D52:F52">
    <cfRule type="cellIs" dxfId="91" priority="4" operator="greaterThan">
      <formula>25000</formula>
    </cfRule>
  </conditionalFormatting>
  <conditionalFormatting sqref="D54:F54">
    <cfRule type="cellIs" dxfId="90" priority="2" operator="greaterThan">
      <formula>25000</formula>
    </cfRule>
  </conditionalFormatting>
  <conditionalFormatting sqref="H40:J40">
    <cfRule type="cellIs" dxfId="89" priority="13" operator="greaterThan">
      <formula>25000</formula>
    </cfRule>
  </conditionalFormatting>
  <conditionalFormatting sqref="H43:J43">
    <cfRule type="cellIs" dxfId="88" priority="11" operator="greaterThan">
      <formula>25000</formula>
    </cfRule>
  </conditionalFormatting>
  <conditionalFormatting sqref="H46:J47">
    <cfRule type="cellIs" dxfId="87" priority="7" operator="greaterThan">
      <formula>25000</formula>
    </cfRule>
  </conditionalFormatting>
  <conditionalFormatting sqref="H49:J49">
    <cfRule type="cellIs" dxfId="86" priority="5" operator="greaterThan">
      <formula>25000</formula>
    </cfRule>
  </conditionalFormatting>
  <conditionalFormatting sqref="H52:J52">
    <cfRule type="cellIs" dxfId="85" priority="3" operator="greaterThan">
      <formula>25000</formula>
    </cfRule>
  </conditionalFormatting>
  <conditionalFormatting sqref="H54:J54">
    <cfRule type="cellIs" dxfId="84" priority="1" operator="greaterThan">
      <formula>25000</formula>
    </cfRule>
  </conditionalFormatting>
  <conditionalFormatting sqref="K56:K57">
    <cfRule type="cellIs" dxfId="83" priority="239" operator="equal">
      <formula>#REF!</formula>
    </cfRule>
    <cfRule type="cellIs" dxfId="82" priority="240" operator="lessThan">
      <formula>#REF!</formula>
    </cfRule>
  </conditionalFormatting>
  <conditionalFormatting sqref="K59">
    <cfRule type="cellIs" dxfId="81" priority="91" operator="equal">
      <formula>#REF!</formula>
    </cfRule>
    <cfRule type="cellIs" dxfId="80" priority="92" operator="lessThan">
      <formula>#REF!</formula>
    </cfRule>
  </conditionalFormatting>
  <dataValidations count="2">
    <dataValidation type="decimal" operator="lessThan" allowBlank="1" showInputMessage="1" showErrorMessage="1" errorTitle="Honoraires professionels" error="Notez que les honoraires professionels ne peuvent en aucun cas dépasser le montant de 20 000$," sqref="K47" xr:uid="{00000000-0002-0000-0300-000000000000}">
      <formula1>20000</formula1>
    </dataValidation>
    <dataValidation type="whole" errorStyle="warning" operator="greaterThan" allowBlank="1" showInputMessage="1" showErrorMessage="1" errorTitle="Honoraires professionnels" error="Les honoraires professionnels ne peuvent en acun cas dépasser 10% du cout total du projet pour un maximum de 20 000$." sqref="K46" xr:uid="{00000000-0002-0000-0300-000001000000}">
      <formula1>20000</formula1>
    </dataValidation>
  </dataValidations>
  <pageMargins left="0.23622047244094491" right="0.23622047244094491" top="0.74803149606299213" bottom="0.74803149606299213" header="0.31496062992125984" footer="0.31496062992125984"/>
  <pageSetup scale="26" pageOrder="overThenDown" orientation="landscape" r:id="rId1"/>
  <rowBreaks count="1" manualBreakCount="1">
    <brk id="59" max="1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51AA2-DBAB-441E-8719-87568F199E84}">
  <dimension ref="A1:M16"/>
  <sheetViews>
    <sheetView workbookViewId="0">
      <selection activeCell="C13" sqref="C13"/>
    </sheetView>
  </sheetViews>
  <sheetFormatPr baseColWidth="10" defaultRowHeight="15"/>
  <cols>
    <col min="1" max="1" width="49.28515625" bestFit="1" customWidth="1"/>
    <col min="2" max="4" width="20.7109375" customWidth="1"/>
  </cols>
  <sheetData>
    <row r="1" spans="1:13" ht="33" customHeight="1" thickBot="1">
      <c r="A1" s="422" t="s">
        <v>296</v>
      </c>
      <c r="B1" s="423"/>
      <c r="C1" s="424"/>
      <c r="D1" s="424"/>
    </row>
    <row r="2" spans="1:13" s="104" customFormat="1" ht="19.5" thickBot="1">
      <c r="A2" s="384" t="s">
        <v>115</v>
      </c>
      <c r="B2" s="385" t="s">
        <v>289</v>
      </c>
      <c r="C2" s="385" t="s">
        <v>290</v>
      </c>
      <c r="D2" s="385" t="s">
        <v>73</v>
      </c>
      <c r="E2" s="186"/>
      <c r="F2" s="186"/>
      <c r="G2" s="186"/>
      <c r="H2" s="186"/>
      <c r="I2" s="186"/>
      <c r="J2" s="186"/>
      <c r="K2" s="186"/>
      <c r="L2" s="186"/>
      <c r="M2" s="186"/>
    </row>
    <row r="3" spans="1:13" s="104" customFormat="1" ht="16.5" thickBot="1">
      <c r="A3" s="386"/>
      <c r="B3" s="396"/>
      <c r="C3" s="397"/>
      <c r="D3" s="387">
        <f>+B3+C3</f>
        <v>0</v>
      </c>
      <c r="E3" s="186"/>
      <c r="F3" s="186"/>
      <c r="G3" s="186"/>
      <c r="H3" s="186"/>
      <c r="I3" s="186"/>
      <c r="J3" s="186"/>
      <c r="K3" s="186"/>
      <c r="L3" s="186"/>
      <c r="M3" s="186"/>
    </row>
    <row r="4" spans="1:13" s="104" customFormat="1" ht="43.5" customHeight="1" thickBot="1">
      <c r="A4" s="386"/>
      <c r="B4" s="388"/>
      <c r="C4" s="389"/>
      <c r="D4" s="389"/>
      <c r="E4" s="186"/>
      <c r="F4" s="186"/>
      <c r="G4" s="186"/>
      <c r="H4" s="186"/>
      <c r="I4" s="186"/>
      <c r="J4" s="186"/>
      <c r="K4" s="186"/>
      <c r="L4" s="186"/>
      <c r="M4" s="186"/>
    </row>
    <row r="5" spans="1:13" s="104" customFormat="1" ht="19.5" thickBot="1">
      <c r="A5" s="390" t="s">
        <v>287</v>
      </c>
      <c r="B5" s="385" t="s">
        <v>289</v>
      </c>
      <c r="C5" s="385" t="s">
        <v>290</v>
      </c>
      <c r="D5" s="385" t="s">
        <v>73</v>
      </c>
      <c r="E5" s="186"/>
      <c r="F5" s="186"/>
      <c r="G5" s="186"/>
      <c r="H5" s="186"/>
      <c r="I5" s="186"/>
      <c r="J5" s="186"/>
      <c r="K5" s="186"/>
    </row>
    <row r="6" spans="1:13" s="104" customFormat="1" ht="16.5" thickBot="1">
      <c r="A6" s="398" t="s">
        <v>291</v>
      </c>
      <c r="B6" s="396"/>
      <c r="C6" s="397"/>
      <c r="D6" s="387">
        <f>+B6+C6</f>
        <v>0</v>
      </c>
      <c r="E6" s="186"/>
      <c r="F6" s="186"/>
      <c r="G6" s="186"/>
      <c r="H6" s="186"/>
      <c r="I6" s="186"/>
      <c r="J6" s="186"/>
      <c r="K6" s="186"/>
    </row>
    <row r="7" spans="1:13" s="104" customFormat="1" ht="16.5" thickBot="1">
      <c r="A7" s="398" t="s">
        <v>292</v>
      </c>
      <c r="B7" s="396"/>
      <c r="C7" s="397"/>
      <c r="D7" s="387">
        <f>+B7+C7</f>
        <v>0</v>
      </c>
      <c r="E7" s="186"/>
      <c r="F7" s="186"/>
      <c r="G7" s="186"/>
      <c r="H7" s="186"/>
      <c r="I7" s="186"/>
      <c r="J7" s="186"/>
      <c r="K7" s="186"/>
    </row>
    <row r="8" spans="1:13" s="104" customFormat="1" ht="16.5" thickBot="1">
      <c r="A8" s="398" t="s">
        <v>293</v>
      </c>
      <c r="B8" s="396"/>
      <c r="C8" s="397"/>
      <c r="D8" s="387">
        <f>+B8+C8</f>
        <v>0</v>
      </c>
      <c r="E8" s="186"/>
      <c r="F8" s="186"/>
      <c r="G8" s="186"/>
      <c r="H8" s="186"/>
      <c r="I8" s="186"/>
      <c r="J8" s="186"/>
      <c r="K8" s="186"/>
    </row>
    <row r="9" spans="1:13" ht="19.5" thickBot="1">
      <c r="A9" s="391" t="s">
        <v>73</v>
      </c>
      <c r="B9" s="392"/>
      <c r="C9" s="392"/>
      <c r="D9" s="393">
        <f>SUM(D6:D8)</f>
        <v>0</v>
      </c>
    </row>
    <row r="10" spans="1:13" s="104" customFormat="1" ht="43.5" customHeight="1" thickBot="1">
      <c r="A10" s="386"/>
      <c r="B10" s="388"/>
      <c r="C10" s="389"/>
      <c r="D10" s="389"/>
      <c r="E10" s="186"/>
      <c r="F10" s="186"/>
      <c r="G10" s="186"/>
      <c r="H10" s="186"/>
      <c r="I10" s="186"/>
      <c r="J10" s="186"/>
      <c r="K10" s="186"/>
      <c r="L10" s="186"/>
      <c r="M10" s="186"/>
    </row>
    <row r="11" spans="1:13" s="104" customFormat="1" ht="19.5" thickBot="1">
      <c r="A11" s="394" t="s">
        <v>294</v>
      </c>
      <c r="B11" s="385" t="s">
        <v>289</v>
      </c>
      <c r="C11" s="385" t="s">
        <v>290</v>
      </c>
      <c r="D11" s="385" t="s">
        <v>73</v>
      </c>
      <c r="E11" s="187"/>
      <c r="F11" s="186"/>
      <c r="G11" s="186"/>
      <c r="H11" s="186"/>
      <c r="I11" s="186"/>
      <c r="J11" s="186"/>
      <c r="K11" s="186"/>
    </row>
    <row r="12" spans="1:13" s="104" customFormat="1" ht="16.5" thickBot="1">
      <c r="A12" s="395" t="s">
        <v>68</v>
      </c>
      <c r="B12" s="396"/>
      <c r="C12" s="397"/>
      <c r="D12" s="387">
        <f t="shared" ref="D12:D15" si="0">+B12+C12</f>
        <v>0</v>
      </c>
      <c r="E12" s="187"/>
      <c r="F12" s="186"/>
      <c r="G12" s="186"/>
      <c r="H12" s="186"/>
      <c r="I12" s="186"/>
      <c r="J12" s="186"/>
      <c r="K12" s="186"/>
    </row>
    <row r="13" spans="1:13" s="104" customFormat="1" ht="16.5" thickBot="1">
      <c r="A13" s="395" t="s">
        <v>69</v>
      </c>
      <c r="B13" s="396"/>
      <c r="C13" s="397"/>
      <c r="D13" s="387">
        <f t="shared" si="0"/>
        <v>0</v>
      </c>
      <c r="E13" s="187"/>
      <c r="F13" s="186"/>
      <c r="G13" s="186"/>
      <c r="H13" s="186"/>
      <c r="I13" s="186"/>
      <c r="J13" s="186"/>
      <c r="K13" s="186"/>
    </row>
    <row r="14" spans="1:13" s="104" customFormat="1" ht="16.5" thickBot="1">
      <c r="A14" s="395" t="s">
        <v>70</v>
      </c>
      <c r="B14" s="396"/>
      <c r="C14" s="397"/>
      <c r="D14" s="387">
        <f t="shared" si="0"/>
        <v>0</v>
      </c>
      <c r="E14" s="187"/>
      <c r="F14" s="186"/>
      <c r="G14" s="186"/>
      <c r="H14" s="186"/>
      <c r="I14" s="186"/>
      <c r="J14" s="186"/>
      <c r="K14" s="186"/>
    </row>
    <row r="15" spans="1:13" ht="16.5" thickBot="1">
      <c r="A15" s="395" t="s">
        <v>71</v>
      </c>
      <c r="B15" s="396"/>
      <c r="C15" s="397"/>
      <c r="D15" s="387">
        <f t="shared" si="0"/>
        <v>0</v>
      </c>
    </row>
    <row r="16" spans="1:13" ht="18.75">
      <c r="A16" s="391" t="s">
        <v>73</v>
      </c>
      <c r="B16" s="392"/>
      <c r="C16" s="392"/>
      <c r="D16" s="393">
        <f>SUM(D12:D15)</f>
        <v>0</v>
      </c>
    </row>
  </sheetData>
  <mergeCells count="1">
    <mergeCell ref="A1:D1"/>
  </mergeCells>
  <phoneticPr fontId="72" type="noConversion"/>
  <dataValidations count="1">
    <dataValidation showInputMessage="1" showErrorMessage="1" sqref="C10:D11 C2:D5" xr:uid="{9700D5D0-A895-467A-A11E-3BBFB2B7F1B9}"/>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31ECF-4CE7-4C05-8A93-4C38CDB41585}">
  <dimension ref="A1:F13"/>
  <sheetViews>
    <sheetView tabSelected="1" topLeftCell="A2" workbookViewId="0">
      <selection activeCell="C5" sqref="C5"/>
    </sheetView>
  </sheetViews>
  <sheetFormatPr baseColWidth="10" defaultRowHeight="15"/>
  <cols>
    <col min="1" max="1" width="54.85546875" customWidth="1"/>
    <col min="3" max="6" width="20.7109375" customWidth="1"/>
  </cols>
  <sheetData>
    <row r="1" spans="1:6" ht="24" thickBot="1">
      <c r="A1" s="468" t="s">
        <v>295</v>
      </c>
      <c r="B1" s="468"/>
      <c r="C1" s="468"/>
      <c r="D1" s="468"/>
      <c r="E1" s="468"/>
      <c r="F1" s="153"/>
    </row>
    <row r="2" spans="1:6" ht="46.5" thickBot="1">
      <c r="A2" s="399" t="s">
        <v>119</v>
      </c>
      <c r="B2" s="400" t="s">
        <v>73</v>
      </c>
      <c r="C2" s="412" t="s">
        <v>68</v>
      </c>
      <c r="D2" s="413" t="s">
        <v>69</v>
      </c>
      <c r="E2" s="413" t="s">
        <v>70</v>
      </c>
      <c r="F2" s="413" t="s">
        <v>71</v>
      </c>
    </row>
    <row r="3" spans="1:6" ht="47.25">
      <c r="A3" s="114" t="s">
        <v>120</v>
      </c>
      <c r="B3" s="401">
        <f>SUM(C3:F3)</f>
        <v>0</v>
      </c>
      <c r="C3" s="132"/>
      <c r="D3" s="133"/>
      <c r="E3" s="133"/>
      <c r="F3" s="133"/>
    </row>
    <row r="4" spans="1:6" ht="47.25">
      <c r="A4" s="5" t="s">
        <v>120</v>
      </c>
      <c r="B4" s="402">
        <f t="shared" ref="B4:B11" si="0">SUM(C4:F4)</f>
        <v>0</v>
      </c>
      <c r="C4" s="134"/>
      <c r="D4" s="135"/>
      <c r="E4" s="135"/>
      <c r="F4" s="135"/>
    </row>
    <row r="5" spans="1:6" ht="47.25">
      <c r="A5" s="5" t="s">
        <v>120</v>
      </c>
      <c r="B5" s="402">
        <f t="shared" si="0"/>
        <v>0</v>
      </c>
      <c r="C5" s="134"/>
      <c r="D5" s="135"/>
      <c r="E5" s="135"/>
      <c r="F5" s="135"/>
    </row>
    <row r="6" spans="1:6" ht="47.25">
      <c r="A6" s="5" t="s">
        <v>120</v>
      </c>
      <c r="B6" s="402">
        <f t="shared" si="0"/>
        <v>0</v>
      </c>
      <c r="C6" s="134"/>
      <c r="D6" s="135"/>
      <c r="E6" s="135"/>
      <c r="F6" s="135"/>
    </row>
    <row r="7" spans="1:6" ht="47.25">
      <c r="A7" s="5" t="s">
        <v>120</v>
      </c>
      <c r="B7" s="402">
        <f t="shared" si="0"/>
        <v>0</v>
      </c>
      <c r="C7" s="134"/>
      <c r="D7" s="135"/>
      <c r="E7" s="135"/>
      <c r="F7" s="135"/>
    </row>
    <row r="8" spans="1:6" ht="47.25">
      <c r="A8" s="5" t="s">
        <v>120</v>
      </c>
      <c r="B8" s="402">
        <f t="shared" si="0"/>
        <v>0</v>
      </c>
      <c r="C8" s="134"/>
      <c r="D8" s="135"/>
      <c r="E8" s="135"/>
      <c r="F8" s="135"/>
    </row>
    <row r="9" spans="1:6" ht="47.25">
      <c r="A9" s="5" t="s">
        <v>120</v>
      </c>
      <c r="B9" s="402">
        <f t="shared" si="0"/>
        <v>0</v>
      </c>
      <c r="C9" s="134"/>
      <c r="D9" s="135"/>
      <c r="E9" s="135"/>
      <c r="F9" s="135"/>
    </row>
    <row r="10" spans="1:6" ht="47.25">
      <c r="A10" s="5" t="s">
        <v>120</v>
      </c>
      <c r="B10" s="402">
        <f t="shared" si="0"/>
        <v>0</v>
      </c>
      <c r="C10" s="134"/>
      <c r="D10" s="135"/>
      <c r="E10" s="135"/>
      <c r="F10" s="135"/>
    </row>
    <row r="11" spans="1:6" ht="48" thickBot="1">
      <c r="A11" s="5" t="s">
        <v>120</v>
      </c>
      <c r="B11" s="403">
        <f t="shared" si="0"/>
        <v>0</v>
      </c>
      <c r="C11" s="136"/>
      <c r="D11" s="137"/>
      <c r="E11" s="137"/>
      <c r="F11" s="137"/>
    </row>
    <row r="12" spans="1:6" ht="20.25" thickTop="1" thickBot="1">
      <c r="A12" s="404" t="s">
        <v>121</v>
      </c>
      <c r="B12" s="405">
        <f>SUM(B3:B11)</f>
        <v>0</v>
      </c>
      <c r="C12" s="406">
        <f>SUM(C3:C11)</f>
        <v>0</v>
      </c>
      <c r="D12" s="407">
        <f t="shared" ref="D12:F12" si="1">SUM(D3:D11)</f>
        <v>0</v>
      </c>
      <c r="E12" s="407">
        <f t="shared" si="1"/>
        <v>0</v>
      </c>
      <c r="F12" s="407">
        <f t="shared" si="1"/>
        <v>0</v>
      </c>
    </row>
    <row r="13" spans="1:6" ht="32.25" thickBot="1">
      <c r="A13" s="408" t="s">
        <v>122</v>
      </c>
      <c r="B13" s="409">
        <f>+B12+'Ventilation Contrib. espèce'!D16</f>
        <v>0</v>
      </c>
      <c r="C13" s="410"/>
      <c r="D13" s="411"/>
      <c r="E13" s="411"/>
      <c r="F13" s="411"/>
    </row>
  </sheetData>
  <sheetProtection algorithmName="SHA-512" hashValue="6k19Owf/Rwy7k59wqDPxGw/kMIMrW1e69bJqgMOqoNwa3OB5zwyb15Jn6VRyZy11sQ354vf4LRkVnmKSbwIBvg==" saltValue="GAf7DT4AKY2MgwSrcq79gg==" spinCount="100000" sheet="1" objects="1" scenarios="1"/>
  <mergeCells count="1">
    <mergeCell ref="A1:E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pageSetUpPr fitToPage="1"/>
  </sheetPr>
  <dimension ref="A1:M58"/>
  <sheetViews>
    <sheetView view="pageBreakPreview" topLeftCell="A8" zoomScale="85" zoomScaleNormal="100" zoomScaleSheetLayoutView="85" workbookViewId="0">
      <selection activeCell="H4" sqref="H4"/>
    </sheetView>
  </sheetViews>
  <sheetFormatPr baseColWidth="10" defaultColWidth="11.42578125" defaultRowHeight="15"/>
  <cols>
    <col min="1" max="2" width="18.42578125" customWidth="1"/>
    <col min="3" max="3" width="13.7109375" customWidth="1"/>
    <col min="4" max="4" width="12.7109375" customWidth="1"/>
    <col min="5" max="5" width="16.42578125" bestFit="1" customWidth="1"/>
    <col min="6" max="6" width="14.28515625" customWidth="1"/>
    <col min="7" max="7" width="14.7109375" bestFit="1" customWidth="1"/>
    <col min="8" max="8" width="11" customWidth="1"/>
    <col min="9" max="9" width="11.42578125" customWidth="1"/>
    <col min="10" max="11" width="13" customWidth="1"/>
    <col min="12" max="13" width="17.42578125" customWidth="1"/>
  </cols>
  <sheetData>
    <row r="1" spans="1:13" ht="28.5" customHeight="1">
      <c r="A1" s="484"/>
      <c r="B1" s="484"/>
      <c r="C1" s="6"/>
      <c r="D1" s="7" t="s">
        <v>123</v>
      </c>
      <c r="E1" s="485" t="e">
        <f>#REF!</f>
        <v>#REF!</v>
      </c>
      <c r="F1" s="485"/>
      <c r="G1" s="123" t="s">
        <v>124</v>
      </c>
      <c r="H1" s="125" t="e">
        <f>#REF!</f>
        <v>#REF!</v>
      </c>
      <c r="J1" s="486" t="s">
        <v>125</v>
      </c>
      <c r="K1" s="469" t="e">
        <f>#REF!</f>
        <v>#REF!</v>
      </c>
      <c r="L1" s="470"/>
      <c r="M1" s="471"/>
    </row>
    <row r="2" spans="1:13" ht="21.75" customHeight="1" thickBot="1">
      <c r="A2" s="484"/>
      <c r="B2" s="484"/>
      <c r="C2" s="6"/>
      <c r="D2" s="8" t="s">
        <v>126</v>
      </c>
      <c r="E2" s="475" t="e">
        <f>#REF!</f>
        <v>#REF!</v>
      </c>
      <c r="F2" s="476"/>
      <c r="G2" s="124" t="s">
        <v>127</v>
      </c>
      <c r="H2" s="126" t="e">
        <f>#REF!</f>
        <v>#REF!</v>
      </c>
      <c r="I2" s="9"/>
      <c r="J2" s="487"/>
      <c r="K2" s="472"/>
      <c r="L2" s="473"/>
      <c r="M2" s="474"/>
    </row>
    <row r="3" spans="1:13" ht="29.25" customHeight="1" thickBot="1">
      <c r="A3" s="488" t="s">
        <v>128</v>
      </c>
      <c r="B3" s="488"/>
      <c r="C3" s="10"/>
      <c r="D3" s="489" t="s">
        <v>129</v>
      </c>
      <c r="E3" s="127" t="s">
        <v>73</v>
      </c>
      <c r="F3" s="127" t="s">
        <v>130</v>
      </c>
      <c r="G3" s="128" t="s">
        <v>131</v>
      </c>
      <c r="H3" s="129" t="s">
        <v>132</v>
      </c>
      <c r="J3" s="477" t="s">
        <v>133</v>
      </c>
      <c r="K3" s="478"/>
      <c r="L3" s="491" t="e">
        <f>#REF!</f>
        <v>#REF!</v>
      </c>
      <c r="M3" s="492"/>
    </row>
    <row r="4" spans="1:13" ht="21.75" customHeight="1" thickBot="1">
      <c r="A4" s="488"/>
      <c r="B4" s="488"/>
      <c r="C4" s="10"/>
      <c r="D4" s="490"/>
      <c r="E4" s="11">
        <v>8.5000000000000006E-2</v>
      </c>
      <c r="F4" s="12">
        <v>5.0999999999999997E-2</v>
      </c>
      <c r="G4" s="12">
        <v>3.4000000000000002E-2</v>
      </c>
      <c r="H4" s="13">
        <v>7.0000000000000007E-2</v>
      </c>
      <c r="J4" s="477" t="s">
        <v>18</v>
      </c>
      <c r="K4" s="478"/>
      <c r="L4" s="479" t="e">
        <f>#REF!</f>
        <v>#REF!</v>
      </c>
      <c r="M4" s="480"/>
    </row>
    <row r="5" spans="1:13" ht="16.5" customHeight="1" thickBot="1">
      <c r="A5" s="14"/>
      <c r="B5" s="14"/>
      <c r="C5" s="14"/>
      <c r="D5" s="15"/>
      <c r="E5" s="16"/>
      <c r="F5" s="17"/>
      <c r="G5" s="17"/>
      <c r="H5" s="18"/>
    </row>
    <row r="6" spans="1:13" ht="15.75" thickBot="1">
      <c r="A6" s="481" t="s">
        <v>134</v>
      </c>
      <c r="B6" s="482"/>
      <c r="C6" s="482"/>
      <c r="D6" s="483"/>
      <c r="E6" s="1"/>
      <c r="F6" s="495" t="s">
        <v>135</v>
      </c>
      <c r="G6" s="496"/>
      <c r="H6" s="496"/>
      <c r="I6" s="496"/>
      <c r="J6" s="497"/>
      <c r="K6" s="3"/>
      <c r="L6" s="3"/>
      <c r="M6" s="3"/>
    </row>
    <row r="7" spans="1:13" ht="31.5" customHeight="1">
      <c r="A7" s="89" t="s">
        <v>4</v>
      </c>
      <c r="B7" s="90" t="s">
        <v>136</v>
      </c>
      <c r="C7" s="90" t="s">
        <v>137</v>
      </c>
      <c r="D7" s="91" t="s">
        <v>138</v>
      </c>
      <c r="F7" s="161"/>
      <c r="G7" s="163" t="e">
        <f>#REF!</f>
        <v>#REF!</v>
      </c>
      <c r="H7" s="163" t="e">
        <f>#REF!</f>
        <v>#REF!</v>
      </c>
      <c r="I7" s="163" t="e">
        <f>#REF!</f>
        <v>#REF!</v>
      </c>
      <c r="J7" s="167" t="s">
        <v>73</v>
      </c>
    </row>
    <row r="8" spans="1:13" ht="15" customHeight="1">
      <c r="A8" s="130" t="e">
        <f>#REF!</f>
        <v>#REF!</v>
      </c>
      <c r="B8" s="120" t="e">
        <f>#REF!</f>
        <v>#REF!</v>
      </c>
      <c r="C8" s="117" t="e">
        <f>#REF!</f>
        <v>#REF!</v>
      </c>
      <c r="D8" s="117" t="e">
        <f>#REF!</f>
        <v>#REF!</v>
      </c>
      <c r="F8" s="162" t="e">
        <f>A8</f>
        <v>#REF!</v>
      </c>
      <c r="G8" s="115" t="e">
        <f>#REF!</f>
        <v>#REF!</v>
      </c>
      <c r="H8" s="115" t="e">
        <f>#REF!</f>
        <v>#REF!</v>
      </c>
      <c r="I8" s="115" t="e">
        <f>#REF!</f>
        <v>#REF!</v>
      </c>
      <c r="J8" s="168" t="e">
        <f>SUM(G8:I8)</f>
        <v>#REF!</v>
      </c>
    </row>
    <row r="9" spans="1:13" ht="15" customHeight="1">
      <c r="A9" s="130" t="e">
        <f>#REF!</f>
        <v>#REF!</v>
      </c>
      <c r="B9" s="120" t="e">
        <f>#REF!</f>
        <v>#REF!</v>
      </c>
      <c r="C9" s="117" t="e">
        <f>#REF!</f>
        <v>#REF!</v>
      </c>
      <c r="D9" s="117" t="e">
        <f>#REF!</f>
        <v>#REF!</v>
      </c>
      <c r="F9" s="162" t="e">
        <f>A9</f>
        <v>#REF!</v>
      </c>
      <c r="G9" s="115" t="e">
        <f>#REF!</f>
        <v>#REF!</v>
      </c>
      <c r="H9" s="115" t="e">
        <f>#REF!</f>
        <v>#REF!</v>
      </c>
      <c r="I9" s="115" t="e">
        <f>#REF!</f>
        <v>#REF!</v>
      </c>
      <c r="J9" s="168" t="e">
        <f t="shared" ref="J9:J12" si="0">SUM(G9:I9)</f>
        <v>#REF!</v>
      </c>
    </row>
    <row r="10" spans="1:13" ht="15" customHeight="1">
      <c r="A10" s="130" t="e">
        <f>#REF!</f>
        <v>#REF!</v>
      </c>
      <c r="B10" s="120" t="e">
        <f>#REF!</f>
        <v>#REF!</v>
      </c>
      <c r="C10" s="117" t="e">
        <f>#REF!</f>
        <v>#REF!</v>
      </c>
      <c r="D10" s="117" t="e">
        <f>#REF!</f>
        <v>#REF!</v>
      </c>
      <c r="F10" s="162" t="e">
        <f>A10</f>
        <v>#REF!</v>
      </c>
      <c r="G10" s="115" t="e">
        <f>#REF!</f>
        <v>#REF!</v>
      </c>
      <c r="H10" s="115" t="e">
        <f>#REF!</f>
        <v>#REF!</v>
      </c>
      <c r="I10" s="115" t="e">
        <f>#REF!</f>
        <v>#REF!</v>
      </c>
      <c r="J10" s="168" t="e">
        <f t="shared" si="0"/>
        <v>#REF!</v>
      </c>
    </row>
    <row r="11" spans="1:13" ht="15" customHeight="1">
      <c r="A11" s="130" t="e">
        <f>#REF!</f>
        <v>#REF!</v>
      </c>
      <c r="B11" s="120" t="e">
        <f>#REF!</f>
        <v>#REF!</v>
      </c>
      <c r="C11" s="117" t="e">
        <f>#REF!</f>
        <v>#REF!</v>
      </c>
      <c r="D11" s="117" t="e">
        <f>#REF!</f>
        <v>#REF!</v>
      </c>
      <c r="F11" s="162" t="e">
        <f>A11</f>
        <v>#REF!</v>
      </c>
      <c r="G11" s="115" t="e">
        <f>#REF!</f>
        <v>#REF!</v>
      </c>
      <c r="H11" s="115" t="e">
        <f>#REF!</f>
        <v>#REF!</v>
      </c>
      <c r="I11" s="115" t="e">
        <f>#REF!</f>
        <v>#REF!</v>
      </c>
      <c r="J11" s="168" t="e">
        <f t="shared" si="0"/>
        <v>#REF!</v>
      </c>
      <c r="K11" s="159"/>
      <c r="L11" s="159"/>
      <c r="M11" s="159"/>
    </row>
    <row r="12" spans="1:13" ht="15" customHeight="1">
      <c r="A12" s="130" t="e">
        <f>#REF!</f>
        <v>#REF!</v>
      </c>
      <c r="B12" s="120" t="e">
        <f>#REF!</f>
        <v>#REF!</v>
      </c>
      <c r="C12" s="117" t="e">
        <f>#REF!</f>
        <v>#REF!</v>
      </c>
      <c r="D12" s="117" t="e">
        <f>#REF!</f>
        <v>#REF!</v>
      </c>
      <c r="F12" s="162" t="e">
        <f>A12</f>
        <v>#REF!</v>
      </c>
      <c r="G12" s="115" t="e">
        <f>#REF!</f>
        <v>#REF!</v>
      </c>
      <c r="H12" s="115" t="e">
        <f>#REF!</f>
        <v>#REF!</v>
      </c>
      <c r="I12" s="115" t="e">
        <f>#REF!</f>
        <v>#REF!</v>
      </c>
      <c r="J12" s="168" t="e">
        <f t="shared" si="0"/>
        <v>#REF!</v>
      </c>
    </row>
    <row r="13" spans="1:13" ht="15.75" thickBot="1">
      <c r="A13" s="164" t="s">
        <v>73</v>
      </c>
      <c r="B13" s="22"/>
      <c r="C13" s="118" t="e">
        <f>SUM(C8:C12)</f>
        <v>#REF!</v>
      </c>
      <c r="D13" s="119" t="e">
        <f>SUM(D8:D12)</f>
        <v>#REF!</v>
      </c>
      <c r="F13" s="165" t="s">
        <v>73</v>
      </c>
      <c r="G13" s="166" t="e">
        <f>SUM(G8:G12)</f>
        <v>#REF!</v>
      </c>
      <c r="H13" s="166" t="e">
        <f t="shared" ref="H13:J13" si="1">SUM(H8:H12)</f>
        <v>#REF!</v>
      </c>
      <c r="I13" s="166" t="e">
        <f t="shared" si="1"/>
        <v>#REF!</v>
      </c>
      <c r="J13" s="166" t="e">
        <f t="shared" si="1"/>
        <v>#REF!</v>
      </c>
    </row>
    <row r="14" spans="1:13" ht="17.25" customHeight="1" thickBot="1"/>
    <row r="15" spans="1:13" ht="15.75" thickBot="1">
      <c r="A15" s="481" t="s">
        <v>139</v>
      </c>
      <c r="B15" s="482"/>
      <c r="C15" s="482"/>
      <c r="D15" s="482"/>
      <c r="E15" s="483"/>
      <c r="F15" s="3"/>
      <c r="G15" s="493" t="s">
        <v>140</v>
      </c>
      <c r="H15" s="494"/>
      <c r="J15" s="481" t="s">
        <v>141</v>
      </c>
      <c r="K15" s="482"/>
      <c r="L15" s="483"/>
    </row>
    <row r="16" spans="1:13" ht="38.25">
      <c r="A16" s="169" t="s">
        <v>142</v>
      </c>
      <c r="B16" s="170" t="s">
        <v>143</v>
      </c>
      <c r="C16" s="171" t="s">
        <v>116</v>
      </c>
      <c r="D16" s="171" t="s">
        <v>144</v>
      </c>
      <c r="E16" s="170" t="s">
        <v>145</v>
      </c>
      <c r="G16" s="172" t="s">
        <v>142</v>
      </c>
      <c r="H16" s="173" t="s">
        <v>146</v>
      </c>
      <c r="J16" s="95" t="s">
        <v>147</v>
      </c>
      <c r="K16" s="157" t="e">
        <f>#REF!</f>
        <v>#REF!</v>
      </c>
      <c r="L16" s="158" t="e">
        <f>K16</f>
        <v>#REF!</v>
      </c>
    </row>
    <row r="17" spans="1:13" ht="18.75" customHeight="1">
      <c r="A17" s="121" t="e">
        <f>#REF!</f>
        <v>#REF!</v>
      </c>
      <c r="B17" s="20" t="e">
        <f>#REF!+#REF!</f>
        <v>#REF!</v>
      </c>
      <c r="C17" s="25" t="e">
        <f>B17/B27</f>
        <v>#REF!</v>
      </c>
      <c r="D17" s="24" t="e">
        <f>#REF!</f>
        <v>#REF!</v>
      </c>
      <c r="E17" s="24" t="e">
        <f>D17+B17</f>
        <v>#REF!</v>
      </c>
      <c r="G17" s="19" t="e">
        <f t="shared" ref="G17:G26" si="2">A17</f>
        <v>#REF!</v>
      </c>
      <c r="H17" s="34" t="e">
        <f>#REF!</f>
        <v>#REF!</v>
      </c>
      <c r="J17" s="131" t="e">
        <f t="shared" ref="J17:J26" si="3">A17</f>
        <v>#REF!</v>
      </c>
      <c r="K17" s="93" t="e">
        <f>#REF!</f>
        <v>#REF!</v>
      </c>
      <c r="L17" s="520" t="e">
        <f>SUM(K17:K26)</f>
        <v>#REF!</v>
      </c>
    </row>
    <row r="18" spans="1:13" ht="15" customHeight="1">
      <c r="A18" s="121" t="e">
        <f>#REF!</f>
        <v>#REF!</v>
      </c>
      <c r="B18" s="20" t="e">
        <f>#REF!+#REF!</f>
        <v>#REF!</v>
      </c>
      <c r="C18" s="25" t="e">
        <f>B18/B27</f>
        <v>#REF!</v>
      </c>
      <c r="D18" s="24" t="e">
        <f>#REF!</f>
        <v>#REF!</v>
      </c>
      <c r="E18" s="24" t="e">
        <f t="shared" ref="E18:E26" si="4">D18+B18</f>
        <v>#REF!</v>
      </c>
      <c r="G18" s="19" t="e">
        <f t="shared" si="2"/>
        <v>#REF!</v>
      </c>
      <c r="H18" s="34" t="e">
        <f>#REF!</f>
        <v>#REF!</v>
      </c>
      <c r="J18" s="131" t="e">
        <f t="shared" si="3"/>
        <v>#REF!</v>
      </c>
      <c r="K18" s="93" t="e">
        <f>#REF!</f>
        <v>#REF!</v>
      </c>
      <c r="L18" s="521"/>
    </row>
    <row r="19" spans="1:13" ht="18" customHeight="1">
      <c r="A19" s="121" t="e">
        <f>#REF!</f>
        <v>#REF!</v>
      </c>
      <c r="B19" s="20" t="e">
        <f>#REF!+#REF!</f>
        <v>#REF!</v>
      </c>
      <c r="C19" s="25" t="e">
        <f>B19/B27</f>
        <v>#REF!</v>
      </c>
      <c r="D19" s="24" t="e">
        <f>#REF!</f>
        <v>#REF!</v>
      </c>
      <c r="E19" s="24" t="e">
        <f t="shared" si="4"/>
        <v>#REF!</v>
      </c>
      <c r="G19" s="19" t="e">
        <f t="shared" si="2"/>
        <v>#REF!</v>
      </c>
      <c r="H19" s="34" t="e">
        <f>#REF!</f>
        <v>#REF!</v>
      </c>
      <c r="J19" s="131" t="e">
        <f t="shared" si="3"/>
        <v>#REF!</v>
      </c>
      <c r="K19" s="93" t="e">
        <f>#REF!</f>
        <v>#REF!</v>
      </c>
      <c r="L19" s="521"/>
    </row>
    <row r="20" spans="1:13" ht="15" customHeight="1">
      <c r="A20" s="122" t="e">
        <f>#REF!</f>
        <v>#REF!</v>
      </c>
      <c r="B20" s="92" t="e">
        <f>#REF!+#REF!</f>
        <v>#REF!</v>
      </c>
      <c r="C20" s="25" t="e">
        <f>B20/B27</f>
        <v>#REF!</v>
      </c>
      <c r="D20" s="24" t="e">
        <f>#REF!</f>
        <v>#REF!</v>
      </c>
      <c r="E20" s="24" t="e">
        <f t="shared" si="4"/>
        <v>#REF!</v>
      </c>
      <c r="G20" s="19" t="e">
        <f t="shared" si="2"/>
        <v>#REF!</v>
      </c>
      <c r="H20" s="34" t="e">
        <f>#REF!</f>
        <v>#REF!</v>
      </c>
      <c r="J20" s="131" t="e">
        <f t="shared" si="3"/>
        <v>#REF!</v>
      </c>
      <c r="K20" s="93" t="e">
        <f>#REF!</f>
        <v>#REF!</v>
      </c>
      <c r="L20" s="521"/>
    </row>
    <row r="21" spans="1:13" ht="15" customHeight="1">
      <c r="A21" s="121" t="e">
        <f>#REF!</f>
        <v>#REF!</v>
      </c>
      <c r="B21" s="20" t="e">
        <f>#REF!+#REF!</f>
        <v>#REF!</v>
      </c>
      <c r="C21" s="25" t="e">
        <f>B21/B27</f>
        <v>#REF!</v>
      </c>
      <c r="D21" s="24" t="e">
        <f>#REF!</f>
        <v>#REF!</v>
      </c>
      <c r="E21" s="24" t="e">
        <f t="shared" si="4"/>
        <v>#REF!</v>
      </c>
      <c r="G21" s="19" t="e">
        <f t="shared" si="2"/>
        <v>#REF!</v>
      </c>
      <c r="H21" s="34" t="e">
        <f>#REF!</f>
        <v>#REF!</v>
      </c>
      <c r="J21" s="131" t="e">
        <f t="shared" si="3"/>
        <v>#REF!</v>
      </c>
      <c r="K21" s="93" t="e">
        <f>#REF!</f>
        <v>#REF!</v>
      </c>
      <c r="L21" s="521"/>
    </row>
    <row r="22" spans="1:13" ht="15" customHeight="1">
      <c r="A22" s="121" t="e">
        <f>#REF!</f>
        <v>#REF!</v>
      </c>
      <c r="B22" s="20" t="e">
        <f>#REF!+#REF!</f>
        <v>#REF!</v>
      </c>
      <c r="C22" s="25" t="e">
        <f>B22/B27</f>
        <v>#REF!</v>
      </c>
      <c r="D22" s="24" t="e">
        <f>#REF!</f>
        <v>#REF!</v>
      </c>
      <c r="E22" s="24" t="e">
        <f t="shared" si="4"/>
        <v>#REF!</v>
      </c>
      <c r="G22" s="19" t="e">
        <f t="shared" si="2"/>
        <v>#REF!</v>
      </c>
      <c r="H22" s="34" t="e">
        <f>#REF!</f>
        <v>#REF!</v>
      </c>
      <c r="J22" s="131" t="e">
        <f t="shared" si="3"/>
        <v>#REF!</v>
      </c>
      <c r="K22" s="93" t="e">
        <f>#REF!</f>
        <v>#REF!</v>
      </c>
      <c r="L22" s="521"/>
    </row>
    <row r="23" spans="1:13" ht="15" customHeight="1">
      <c r="A23" s="121" t="e">
        <f>#REF!</f>
        <v>#REF!</v>
      </c>
      <c r="B23" s="20" t="e">
        <f>#REF!+#REF!</f>
        <v>#REF!</v>
      </c>
      <c r="C23" s="25" t="e">
        <f>B23/B27</f>
        <v>#REF!</v>
      </c>
      <c r="D23" s="24" t="e">
        <f>#REF!</f>
        <v>#REF!</v>
      </c>
      <c r="E23" s="24" t="e">
        <f t="shared" si="4"/>
        <v>#REF!</v>
      </c>
      <c r="G23" s="19" t="e">
        <f t="shared" si="2"/>
        <v>#REF!</v>
      </c>
      <c r="H23" s="34" t="e">
        <f>#REF!</f>
        <v>#REF!</v>
      </c>
      <c r="J23" s="131" t="e">
        <f t="shared" si="3"/>
        <v>#REF!</v>
      </c>
      <c r="K23" s="93" t="e">
        <f>#REF!</f>
        <v>#REF!</v>
      </c>
      <c r="L23" s="521"/>
    </row>
    <row r="24" spans="1:13" ht="15" customHeight="1">
      <c r="A24" s="121" t="e">
        <f>#REF!</f>
        <v>#REF!</v>
      </c>
      <c r="B24" s="20" t="e">
        <f>#REF!+#REF!</f>
        <v>#REF!</v>
      </c>
      <c r="C24" s="25" t="e">
        <f>B24/B27</f>
        <v>#REF!</v>
      </c>
      <c r="D24" s="24" t="e">
        <f>#REF!</f>
        <v>#REF!</v>
      </c>
      <c r="E24" s="24" t="e">
        <f t="shared" si="4"/>
        <v>#REF!</v>
      </c>
      <c r="G24" s="19" t="e">
        <f t="shared" si="2"/>
        <v>#REF!</v>
      </c>
      <c r="H24" s="34" t="e">
        <f>#REF!</f>
        <v>#REF!</v>
      </c>
      <c r="J24" s="131" t="e">
        <f t="shared" si="3"/>
        <v>#REF!</v>
      </c>
      <c r="K24" s="93" t="e">
        <f>#REF!</f>
        <v>#REF!</v>
      </c>
      <c r="L24" s="521"/>
    </row>
    <row r="25" spans="1:13" ht="15" customHeight="1">
      <c r="A25" s="121" t="e">
        <f>#REF!</f>
        <v>#REF!</v>
      </c>
      <c r="B25" s="20" t="e">
        <f>#REF!+#REF!</f>
        <v>#REF!</v>
      </c>
      <c r="C25" s="25" t="e">
        <f>B25/B27</f>
        <v>#REF!</v>
      </c>
      <c r="D25" s="24" t="e">
        <f>#REF!</f>
        <v>#REF!</v>
      </c>
      <c r="E25" s="24" t="e">
        <f t="shared" si="4"/>
        <v>#REF!</v>
      </c>
      <c r="G25" s="19" t="e">
        <f t="shared" si="2"/>
        <v>#REF!</v>
      </c>
      <c r="H25" s="34" t="e">
        <f>#REF!</f>
        <v>#REF!</v>
      </c>
      <c r="J25" s="131" t="e">
        <f t="shared" si="3"/>
        <v>#REF!</v>
      </c>
      <c r="K25" s="93" t="e">
        <f>#REF!</f>
        <v>#REF!</v>
      </c>
      <c r="L25" s="521"/>
    </row>
    <row r="26" spans="1:13" ht="15" customHeight="1">
      <c r="A26" s="121" t="e">
        <f>#REF!</f>
        <v>#REF!</v>
      </c>
      <c r="B26" s="20" t="e">
        <f>#REF!+#REF!</f>
        <v>#REF!</v>
      </c>
      <c r="C26" s="25" t="e">
        <f>B26/B27</f>
        <v>#REF!</v>
      </c>
      <c r="D26" s="24" t="e">
        <f>#REF!</f>
        <v>#REF!</v>
      </c>
      <c r="E26" s="24" t="e">
        <f t="shared" si="4"/>
        <v>#REF!</v>
      </c>
      <c r="G26" s="19" t="e">
        <f t="shared" si="2"/>
        <v>#REF!</v>
      </c>
      <c r="H26" s="34" t="e">
        <f>#REF!</f>
        <v>#REF!</v>
      </c>
      <c r="J26" s="131" t="e">
        <f t="shared" si="3"/>
        <v>#REF!</v>
      </c>
      <c r="K26" s="93" t="e">
        <f>#REF!</f>
        <v>#REF!</v>
      </c>
      <c r="L26" s="522"/>
    </row>
    <row r="27" spans="1:13" ht="15.75" thickBot="1">
      <c r="A27" s="26" t="s">
        <v>73</v>
      </c>
      <c r="B27" s="27" t="e">
        <f>SUM(B17:B26)</f>
        <v>#REF!</v>
      </c>
      <c r="C27" s="28" t="e">
        <f>SUM(C17:C26)</f>
        <v>#REF!</v>
      </c>
      <c r="D27" s="27" t="e">
        <f>SUM(D17:D26)</f>
        <v>#REF!</v>
      </c>
      <c r="E27" s="23" t="e">
        <f>B27+D27</f>
        <v>#REF!</v>
      </c>
      <c r="G27" s="174" t="s">
        <v>73</v>
      </c>
      <c r="H27" s="175" t="e">
        <f>SUM(H17:H26)</f>
        <v>#REF!</v>
      </c>
      <c r="J27" s="116"/>
      <c r="K27" s="116" t="s">
        <v>73</v>
      </c>
      <c r="L27" s="94" t="e">
        <f>L17+L16</f>
        <v>#REF!</v>
      </c>
    </row>
    <row r="28" spans="1:13" ht="21.75" customHeight="1" thickBot="1"/>
    <row r="29" spans="1:13" ht="20.25" customHeight="1" thickBot="1">
      <c r="A29" s="537" t="s">
        <v>66</v>
      </c>
      <c r="B29" s="538"/>
      <c r="C29" s="539"/>
      <c r="F29" s="540" t="s">
        <v>148</v>
      </c>
      <c r="G29" s="541"/>
      <c r="H29" s="542"/>
      <c r="K29" s="523" t="s">
        <v>149</v>
      </c>
      <c r="L29" s="524"/>
      <c r="M29" s="525"/>
    </row>
    <row r="30" spans="1:13" ht="27" customHeight="1">
      <c r="A30" s="30" t="s">
        <v>150</v>
      </c>
      <c r="B30" s="31" t="s">
        <v>151</v>
      </c>
      <c r="C30" s="32" t="s">
        <v>152</v>
      </c>
      <c r="F30" s="176" t="s">
        <v>8</v>
      </c>
      <c r="G30" s="177" t="s">
        <v>10</v>
      </c>
      <c r="H30" s="178" t="s">
        <v>153</v>
      </c>
      <c r="I30" s="33"/>
      <c r="K30" s="47" t="s">
        <v>154</v>
      </c>
      <c r="L30" s="48" t="s">
        <v>155</v>
      </c>
      <c r="M30" s="49" t="s">
        <v>156</v>
      </c>
    </row>
    <row r="31" spans="1:13" ht="18" customHeight="1" thickBot="1">
      <c r="A31" s="108" t="e">
        <f>#REF!</f>
        <v>#REF!</v>
      </c>
      <c r="B31" s="35" t="e">
        <f>C31/(A31*C13)</f>
        <v>#REF!</v>
      </c>
      <c r="C31" s="109" t="e">
        <f>#REF!</f>
        <v>#REF!</v>
      </c>
      <c r="F31" s="99" t="e">
        <f>COUNTIF(#REF!,"PME")</f>
        <v>#REF!</v>
      </c>
      <c r="G31" s="100" t="e">
        <f>COUNTIF(#REF!,"Grande Entreprise")</f>
        <v>#REF!</v>
      </c>
      <c r="H31" s="101" t="e">
        <f>COUNTIF(#REF!,"Regroupement industriel")</f>
        <v>#REF!</v>
      </c>
      <c r="K31" s="50" t="e">
        <f>#REF!</f>
        <v>#REF!</v>
      </c>
      <c r="L31" s="51" t="e">
        <f>#REF!</f>
        <v>#REF!</v>
      </c>
      <c r="M31" s="52" t="e">
        <f>#REF!</f>
        <v>#REF!</v>
      </c>
    </row>
    <row r="32" spans="1:13" ht="14.25" customHeight="1" thickBot="1">
      <c r="F32" s="534" t="e">
        <f>F31+G31+H31</f>
        <v>#REF!</v>
      </c>
      <c r="G32" s="535"/>
      <c r="H32" s="536"/>
    </row>
    <row r="33" spans="1:13" ht="14.25" customHeight="1" thickBot="1">
      <c r="G33" s="39"/>
      <c r="I33" s="40"/>
      <c r="J33" s="513" t="s">
        <v>64</v>
      </c>
      <c r="K33" s="110" t="s">
        <v>65</v>
      </c>
      <c r="L33" s="526" t="s">
        <v>157</v>
      </c>
      <c r="M33" s="527"/>
    </row>
    <row r="34" spans="1:13" ht="14.25" customHeight="1">
      <c r="A34" s="528" t="s">
        <v>158</v>
      </c>
      <c r="B34" s="529"/>
      <c r="C34" s="530"/>
      <c r="D34" s="41"/>
      <c r="E34" s="88"/>
      <c r="F34" s="531" t="s">
        <v>159</v>
      </c>
      <c r="G34" s="532"/>
      <c r="H34" s="533"/>
      <c r="I34" s="40"/>
      <c r="J34" s="514"/>
      <c r="K34" s="57" t="s">
        <v>129</v>
      </c>
      <c r="L34" s="504" t="s">
        <v>141</v>
      </c>
      <c r="M34" s="505"/>
    </row>
    <row r="35" spans="1:13" ht="14.25" customHeight="1">
      <c r="A35" s="519" t="s">
        <v>160</v>
      </c>
      <c r="B35" s="511" t="s">
        <v>161</v>
      </c>
      <c r="C35" s="512" t="s">
        <v>162</v>
      </c>
      <c r="D35" s="512" t="s">
        <v>163</v>
      </c>
      <c r="E35" s="88"/>
      <c r="F35" s="36" t="s">
        <v>164</v>
      </c>
      <c r="G35" s="37" t="s">
        <v>165</v>
      </c>
      <c r="H35" s="38" t="s">
        <v>166</v>
      </c>
      <c r="I35" s="40"/>
      <c r="J35" s="514"/>
      <c r="K35" s="111" t="s">
        <v>142</v>
      </c>
      <c r="L35" s="504" t="s">
        <v>167</v>
      </c>
      <c r="M35" s="505"/>
    </row>
    <row r="36" spans="1:13" ht="14.25" customHeight="1">
      <c r="A36" s="519"/>
      <c r="B36" s="511"/>
      <c r="C36" s="512"/>
      <c r="D36" s="512"/>
      <c r="E36" s="88"/>
      <c r="F36" s="97" t="e">
        <f>COUNTIF(#REF!,"Université")</f>
        <v>#REF!</v>
      </c>
      <c r="G36" s="98" t="e">
        <f>COUNTIF(#REF!,"CCTT")</f>
        <v>#REF!</v>
      </c>
      <c r="H36" s="96" t="e">
        <f>COUNTIF(#REF!,"Centre de recherche publique")</f>
        <v>#REF!</v>
      </c>
      <c r="I36" s="40"/>
      <c r="J36" s="514"/>
      <c r="K36" s="111" t="s">
        <v>4</v>
      </c>
      <c r="L36" s="504" t="s">
        <v>168</v>
      </c>
      <c r="M36" s="505"/>
    </row>
    <row r="37" spans="1:13" ht="14.25" customHeight="1" thickBot="1">
      <c r="A37" s="106" t="e">
        <f>#REF!</f>
        <v>#REF!</v>
      </c>
      <c r="B37" s="107" t="e">
        <f>#REF!</f>
        <v>#REF!</v>
      </c>
      <c r="C37" s="105" t="e">
        <f>#REF!</f>
        <v>#REF!</v>
      </c>
      <c r="D37" s="44" t="e">
        <f>A37+B37+C37</f>
        <v>#REF!</v>
      </c>
      <c r="E37" s="88"/>
      <c r="F37" s="506" t="e">
        <f>F36+G36+H36</f>
        <v>#REF!</v>
      </c>
      <c r="G37" s="507"/>
      <c r="H37" s="508"/>
      <c r="I37" s="40"/>
      <c r="J37" s="515"/>
      <c r="K37" s="112" t="s">
        <v>67</v>
      </c>
      <c r="L37" s="509" t="s">
        <v>169</v>
      </c>
      <c r="M37" s="510"/>
    </row>
    <row r="38" spans="1:13" ht="14.25" customHeight="1">
      <c r="E38" s="88"/>
      <c r="F38" s="88"/>
      <c r="G38" s="39"/>
      <c r="I38" s="40"/>
      <c r="J38" s="29"/>
      <c r="K38" s="29"/>
      <c r="L38" s="29"/>
    </row>
    <row r="39" spans="1:13" ht="15" customHeight="1">
      <c r="E39" s="88"/>
      <c r="F39" s="88"/>
      <c r="G39" s="39"/>
      <c r="I39" s="40"/>
      <c r="J39" s="29"/>
      <c r="K39" s="29"/>
      <c r="L39" s="29"/>
    </row>
    <row r="40" spans="1:13" ht="14.25" customHeight="1">
      <c r="E40" s="88"/>
      <c r="I40" s="40"/>
    </row>
    <row r="41" spans="1:13" ht="17.25" customHeight="1"/>
    <row r="42" spans="1:13" ht="21" customHeight="1">
      <c r="I42" s="41"/>
    </row>
    <row r="43" spans="1:13" ht="14.25" customHeight="1">
      <c r="A43" s="42"/>
      <c r="I43" s="43"/>
    </row>
    <row r="44" spans="1:13" ht="18" customHeight="1">
      <c r="A44" s="42"/>
      <c r="I44" s="45"/>
    </row>
    <row r="45" spans="1:13" ht="30" hidden="1" customHeight="1">
      <c r="A45" s="516" t="s">
        <v>170</v>
      </c>
      <c r="B45" s="517"/>
      <c r="C45" s="517"/>
      <c r="D45" s="517"/>
      <c r="E45" s="517"/>
      <c r="F45" s="517"/>
      <c r="G45" s="517"/>
      <c r="H45" s="517"/>
      <c r="I45" s="517"/>
      <c r="J45" s="517"/>
      <c r="K45" s="517"/>
      <c r="L45" s="517"/>
      <c r="M45" s="518"/>
    </row>
    <row r="46" spans="1:13" ht="57.75" hidden="1" customHeight="1">
      <c r="A46" s="1"/>
      <c r="B46" s="498" t="s">
        <v>171</v>
      </c>
      <c r="C46" s="499"/>
      <c r="D46" s="499"/>
      <c r="E46" s="499"/>
      <c r="F46" s="500"/>
      <c r="G46" s="498" t="s">
        <v>172</v>
      </c>
      <c r="H46" s="499"/>
      <c r="I46" s="500"/>
      <c r="J46" s="501" t="s">
        <v>173</v>
      </c>
      <c r="K46" s="502"/>
      <c r="L46" s="503"/>
      <c r="M46" s="53" t="s">
        <v>174</v>
      </c>
    </row>
    <row r="47" spans="1:13" ht="45" hidden="1" customHeight="1">
      <c r="A47" s="54"/>
      <c r="B47" s="55" t="s">
        <v>175</v>
      </c>
      <c r="C47" s="56"/>
      <c r="D47" s="57" t="s">
        <v>176</v>
      </c>
      <c r="E47" s="57" t="s">
        <v>65</v>
      </c>
      <c r="F47" s="58" t="s">
        <v>177</v>
      </c>
      <c r="G47" s="55" t="s">
        <v>178</v>
      </c>
      <c r="H47" s="57" t="s">
        <v>65</v>
      </c>
      <c r="I47" s="59" t="s">
        <v>179</v>
      </c>
      <c r="J47" s="56" t="s">
        <v>175</v>
      </c>
      <c r="K47" s="57" t="s">
        <v>65</v>
      </c>
      <c r="L47" s="58" t="s">
        <v>177</v>
      </c>
      <c r="M47" s="60"/>
    </row>
    <row r="48" spans="1:13" ht="15" hidden="1" customHeight="1">
      <c r="A48" s="61" t="s">
        <v>118</v>
      </c>
      <c r="B48" s="62">
        <v>25500</v>
      </c>
      <c r="C48" s="63"/>
      <c r="D48" s="64" t="e">
        <f>D13</f>
        <v>#REF!</v>
      </c>
      <c r="E48" s="64"/>
      <c r="F48" s="65" t="e">
        <f>B48+D48</f>
        <v>#REF!</v>
      </c>
      <c r="G48" s="62">
        <v>66000</v>
      </c>
      <c r="H48" s="66">
        <v>0</v>
      </c>
      <c r="I48" s="65">
        <f>G48+H48</f>
        <v>66000</v>
      </c>
      <c r="J48" s="63" t="e">
        <f>C13-B48-D48-G48</f>
        <v>#REF!</v>
      </c>
      <c r="K48" s="66">
        <v>0</v>
      </c>
      <c r="L48" s="65" t="e">
        <f>J48+K48</f>
        <v>#REF!</v>
      </c>
      <c r="M48" s="67" t="e">
        <f>#REF!+#REF!</f>
        <v>#REF!</v>
      </c>
    </row>
    <row r="49" spans="1:13" ht="15.75" hidden="1" customHeight="1" thickBot="1">
      <c r="A49" s="68" t="s">
        <v>180</v>
      </c>
      <c r="B49" s="50">
        <f>B48/B54</f>
        <v>0.39999890878388056</v>
      </c>
      <c r="C49" s="69"/>
      <c r="D49" s="64"/>
      <c r="E49" s="64"/>
      <c r="F49" s="70"/>
      <c r="G49" s="50">
        <f>(B48+G48)/(B54+G54)</f>
        <v>0.3879797620022078</v>
      </c>
      <c r="H49" s="66"/>
      <c r="I49" s="70"/>
      <c r="J49" s="71" t="e">
        <f>(B48+G48+J48)/(J54+G54+B54)</f>
        <v>#REF!</v>
      </c>
      <c r="K49" s="66"/>
      <c r="M49" s="67"/>
    </row>
    <row r="50" spans="1:13" ht="15" hidden="1" customHeight="1">
      <c r="A50" s="61" t="s">
        <v>181</v>
      </c>
      <c r="B50" s="62">
        <f>18000/1.15</f>
        <v>15652.17391304348</v>
      </c>
      <c r="C50" s="63"/>
      <c r="D50" s="72">
        <f>F27</f>
        <v>0</v>
      </c>
      <c r="E50" s="72">
        <f>B50*15%</f>
        <v>2347.826086956522</v>
      </c>
      <c r="F50" s="65">
        <f>B50+E50</f>
        <v>18000</v>
      </c>
      <c r="G50" s="62">
        <f>44000/1.15</f>
        <v>38260.869565217392</v>
      </c>
      <c r="H50" s="72">
        <f>15%*G50</f>
        <v>5739.130434782609</v>
      </c>
      <c r="I50" s="65">
        <f>G50+H50</f>
        <v>44000</v>
      </c>
      <c r="J50" s="63">
        <f>27500/1.15</f>
        <v>23913.043478260872</v>
      </c>
      <c r="K50" s="72">
        <f>J50*15%</f>
        <v>3586.9565217391305</v>
      </c>
      <c r="L50" s="65">
        <f>J50+K50</f>
        <v>27500.000000000004</v>
      </c>
      <c r="M50" s="67" t="e">
        <f>#REF!+#REF!</f>
        <v>#REF!</v>
      </c>
    </row>
    <row r="51" spans="1:13" ht="15.75" hidden="1" customHeight="1" thickBot="1">
      <c r="A51" s="68" t="s">
        <v>182</v>
      </c>
      <c r="B51" s="73">
        <f>B50/B54</f>
        <v>0.24552362687501622</v>
      </c>
      <c r="C51" s="74"/>
      <c r="D51" s="72"/>
      <c r="E51" s="72"/>
      <c r="F51" s="70"/>
      <c r="G51" s="73">
        <f>I50/I54</f>
        <v>0.24743288383026099</v>
      </c>
      <c r="H51" s="66"/>
      <c r="I51" s="70"/>
      <c r="J51" s="52" t="e">
        <f>(B50+G50+J50)/(B54+G54+J54)</f>
        <v>#REF!</v>
      </c>
      <c r="K51" s="66"/>
      <c r="M51" s="67"/>
    </row>
    <row r="52" spans="1:13" s="4" customFormat="1" ht="15" hidden="1" customHeight="1">
      <c r="A52" s="61" t="s">
        <v>183</v>
      </c>
      <c r="B52" s="62">
        <v>22598</v>
      </c>
      <c r="C52" s="63"/>
      <c r="D52" s="72">
        <v>0</v>
      </c>
      <c r="E52" s="72">
        <v>0</v>
      </c>
      <c r="F52" s="65">
        <f>B52+D52+E52</f>
        <v>22598</v>
      </c>
      <c r="G52" s="75">
        <v>67826</v>
      </c>
      <c r="H52" s="76"/>
      <c r="I52" s="65">
        <f>G52+H52</f>
        <v>67826</v>
      </c>
      <c r="J52" s="77">
        <v>38980</v>
      </c>
      <c r="K52" s="76"/>
      <c r="L52" s="65">
        <f>J52+K52</f>
        <v>38980</v>
      </c>
      <c r="M52" s="67" t="e">
        <f>#REF!+#REF!</f>
        <v>#REF!</v>
      </c>
    </row>
    <row r="53" spans="1:13" s="4" customFormat="1" ht="15.75" hidden="1" customHeight="1" thickBot="1">
      <c r="A53" s="78" t="s">
        <v>184</v>
      </c>
      <c r="B53" s="73">
        <f>(B48+B52)/B54</f>
        <v>0.75447637312498383</v>
      </c>
      <c r="C53" s="74"/>
      <c r="D53" s="72"/>
      <c r="E53" s="72"/>
      <c r="F53" s="79"/>
      <c r="G53" s="50">
        <f>(B52+G52)/(B54+G54)</f>
        <v>0.38341728960970101</v>
      </c>
      <c r="H53" s="76"/>
      <c r="I53" s="79"/>
      <c r="J53" s="51" t="e">
        <f>(B48+G48+J48+B52+G52+J52)/(B54+G54+J54)</f>
        <v>#REF!</v>
      </c>
      <c r="K53" s="76"/>
      <c r="M53" s="67"/>
    </row>
    <row r="54" spans="1:13" ht="23.25" hidden="1" customHeight="1">
      <c r="A54" s="80" t="s">
        <v>73</v>
      </c>
      <c r="B54" s="81">
        <f t="shared" ref="B54:H54" si="5">B48+B50+B52</f>
        <v>63750.17391304348</v>
      </c>
      <c r="C54" s="82"/>
      <c r="D54" s="83" t="e">
        <f t="shared" si="5"/>
        <v>#REF!</v>
      </c>
      <c r="E54" s="83">
        <f t="shared" si="5"/>
        <v>2347.826086956522</v>
      </c>
      <c r="F54" s="84" t="e">
        <f t="shared" si="5"/>
        <v>#REF!</v>
      </c>
      <c r="G54" s="81">
        <f t="shared" si="5"/>
        <v>172086.86956521741</v>
      </c>
      <c r="H54" s="83">
        <f t="shared" si="5"/>
        <v>5739.130434782609</v>
      </c>
      <c r="I54" s="85">
        <f>G54+H54</f>
        <v>177826.00000000003</v>
      </c>
      <c r="J54" s="82" t="e">
        <f>J48+J50+J52</f>
        <v>#REF!</v>
      </c>
      <c r="K54" s="83">
        <f>K48+K50+K52</f>
        <v>3586.9565217391305</v>
      </c>
      <c r="L54" s="85" t="e">
        <f>J54+K54</f>
        <v>#REF!</v>
      </c>
      <c r="M54" s="86" t="e">
        <f t="shared" ref="M54" si="6">M48+M50+M52</f>
        <v>#REF!</v>
      </c>
    </row>
    <row r="55" spans="1:13" ht="15" hidden="1" customHeight="1"/>
    <row r="56" spans="1:13" ht="15" hidden="1" customHeight="1">
      <c r="F56" s="87" t="e">
        <f>F48/C13</f>
        <v>#REF!</v>
      </c>
      <c r="G56" s="87" t="e">
        <f>(I48+F48)/C13</f>
        <v>#REF!</v>
      </c>
    </row>
    <row r="57" spans="1:13">
      <c r="D57" s="46"/>
    </row>
    <row r="58" spans="1:13">
      <c r="D58" s="46"/>
    </row>
  </sheetData>
  <mergeCells count="38">
    <mergeCell ref="L17:L26"/>
    <mergeCell ref="K29:M29"/>
    <mergeCell ref="L33:M33"/>
    <mergeCell ref="L34:M34"/>
    <mergeCell ref="A34:C34"/>
    <mergeCell ref="F34:H34"/>
    <mergeCell ref="F32:H32"/>
    <mergeCell ref="A29:C29"/>
    <mergeCell ref="F29:H29"/>
    <mergeCell ref="B46:F46"/>
    <mergeCell ref="G46:I46"/>
    <mergeCell ref="J46:L46"/>
    <mergeCell ref="L35:M35"/>
    <mergeCell ref="L36:M36"/>
    <mergeCell ref="F37:H37"/>
    <mergeCell ref="L37:M37"/>
    <mergeCell ref="B35:B36"/>
    <mergeCell ref="C35:C36"/>
    <mergeCell ref="D35:D36"/>
    <mergeCell ref="J33:J37"/>
    <mergeCell ref="A45:M45"/>
    <mergeCell ref="A35:A36"/>
    <mergeCell ref="K1:M2"/>
    <mergeCell ref="E2:F2"/>
    <mergeCell ref="J4:K4"/>
    <mergeCell ref="L4:M4"/>
    <mergeCell ref="A15:E15"/>
    <mergeCell ref="A1:B2"/>
    <mergeCell ref="E1:F1"/>
    <mergeCell ref="J1:J2"/>
    <mergeCell ref="A3:B4"/>
    <mergeCell ref="D3:D4"/>
    <mergeCell ref="J3:K3"/>
    <mergeCell ref="L3:M3"/>
    <mergeCell ref="G15:H15"/>
    <mergeCell ref="F6:J6"/>
    <mergeCell ref="J15:L15"/>
    <mergeCell ref="A6:D6"/>
  </mergeCells>
  <conditionalFormatting sqref="B49:C49">
    <cfRule type="cellIs" dxfId="79" priority="24" operator="greaterThan">
      <formula>0.4</formula>
    </cfRule>
  </conditionalFormatting>
  <conditionalFormatting sqref="B51:C51">
    <cfRule type="cellIs" dxfId="78" priority="21" operator="lessThan">
      <formula>0.2</formula>
    </cfRule>
  </conditionalFormatting>
  <conditionalFormatting sqref="B53:C53">
    <cfRule type="cellIs" dxfId="77" priority="23" operator="greaterThan">
      <formula>0.8</formula>
    </cfRule>
  </conditionalFormatting>
  <conditionalFormatting sqref="G49">
    <cfRule type="cellIs" dxfId="76" priority="19" operator="greaterThan">
      <formula>0.4</formula>
    </cfRule>
  </conditionalFormatting>
  <conditionalFormatting sqref="G51">
    <cfRule type="cellIs" dxfId="75" priority="18" operator="lessThan">
      <formula>0.2</formula>
    </cfRule>
  </conditionalFormatting>
  <conditionalFormatting sqref="G53">
    <cfRule type="cellIs" dxfId="74" priority="17" operator="greaterThan">
      <formula>0.8</formula>
    </cfRule>
  </conditionalFormatting>
  <conditionalFormatting sqref="J49">
    <cfRule type="cellIs" dxfId="73" priority="16" operator="greaterThan">
      <formula>0.4</formula>
    </cfRule>
  </conditionalFormatting>
  <conditionalFormatting sqref="J51">
    <cfRule type="cellIs" dxfId="72" priority="20" operator="lessThan">
      <formula>0.2</formula>
    </cfRule>
  </conditionalFormatting>
  <conditionalFormatting sqref="J53">
    <cfRule type="cellIs" dxfId="71" priority="22" operator="greaterThan">
      <formula>0.8</formula>
    </cfRule>
  </conditionalFormatting>
  <conditionalFormatting sqref="K31">
    <cfRule type="cellIs" dxfId="70" priority="27" operator="greaterThan">
      <formula>0.4</formula>
    </cfRule>
  </conditionalFormatting>
  <conditionalFormatting sqref="L31">
    <cfRule type="cellIs" dxfId="69" priority="26" operator="greaterThan">
      <formula>0.801</formula>
    </cfRule>
  </conditionalFormatting>
  <conditionalFormatting sqref="M31">
    <cfRule type="cellIs" dxfId="68" priority="25" operator="lessThan">
      <formula>0.199</formula>
    </cfRule>
  </conditionalFormatting>
  <pageMargins left="0.7" right="0.7" top="0.75" bottom="0.75" header="0.3" footer="0.3"/>
  <pageSetup scale="63" orientation="landscape" r:id="rId1"/>
  <colBreaks count="1" manualBreakCount="1">
    <brk id="13"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AC1CB-50D4-45CC-A3BC-27DEA9C54A09}">
  <dimension ref="B2:S63"/>
  <sheetViews>
    <sheetView topLeftCell="A3" zoomScale="70" zoomScaleNormal="70" workbookViewId="0">
      <selection activeCell="N39" sqref="N39:N43"/>
    </sheetView>
  </sheetViews>
  <sheetFormatPr baseColWidth="10" defaultColWidth="11.42578125" defaultRowHeight="15"/>
  <cols>
    <col min="1" max="1" width="6.7109375" customWidth="1"/>
    <col min="2" max="2" width="64" bestFit="1" customWidth="1"/>
    <col min="3" max="3" width="24" customWidth="1"/>
    <col min="4" max="4" width="17.28515625" customWidth="1"/>
    <col min="5" max="5" width="13.28515625" customWidth="1"/>
    <col min="6" max="6" width="14.28515625" customWidth="1"/>
    <col min="7" max="7" width="23.5703125" customWidth="1"/>
    <col min="8" max="8" width="23.28515625" customWidth="1"/>
    <col min="9" max="9" width="64" bestFit="1" customWidth="1"/>
    <col min="10" max="10" width="35" bestFit="1" customWidth="1"/>
    <col min="11" max="11" width="23" bestFit="1" customWidth="1"/>
    <col min="12" max="12" width="23.7109375" customWidth="1"/>
    <col min="13" max="13" width="32.28515625" bestFit="1" customWidth="1"/>
    <col min="14" max="14" width="25.7109375" bestFit="1" customWidth="1"/>
    <col min="15" max="15" width="12.7109375" customWidth="1"/>
    <col min="16" max="16" width="17.140625" bestFit="1" customWidth="1"/>
    <col min="17" max="17" width="15.28515625" bestFit="1" customWidth="1"/>
    <col min="18" max="18" width="14.7109375" bestFit="1" customWidth="1"/>
    <col min="19" max="19" width="25.7109375" bestFit="1" customWidth="1"/>
  </cols>
  <sheetData>
    <row r="2" spans="2:12" ht="21">
      <c r="B2" s="235" t="s">
        <v>185</v>
      </c>
    </row>
    <row r="3" spans="2:12" ht="15.75" thickBot="1"/>
    <row r="4" spans="2:12" ht="35.65" customHeight="1" thickBot="1">
      <c r="B4" s="188" t="s">
        <v>186</v>
      </c>
      <c r="C4" s="549" t="e">
        <f>#REF!</f>
        <v>#REF!</v>
      </c>
      <c r="D4" s="549"/>
      <c r="E4" s="549"/>
      <c r="F4" s="189" t="s">
        <v>187</v>
      </c>
      <c r="G4" s="237" t="s">
        <v>118</v>
      </c>
      <c r="H4" s="190" t="s">
        <v>188</v>
      </c>
      <c r="I4" s="191" t="s">
        <v>8</v>
      </c>
      <c r="J4" s="192" t="s">
        <v>189</v>
      </c>
      <c r="K4" s="193" t="s">
        <v>190</v>
      </c>
      <c r="L4" s="236" t="s">
        <v>191</v>
      </c>
    </row>
    <row r="5" spans="2:12" ht="21.6" customHeight="1" thickBot="1">
      <c r="B5" s="550" t="s">
        <v>192</v>
      </c>
      <c r="C5" s="551"/>
      <c r="D5" s="551"/>
      <c r="E5" s="551"/>
      <c r="F5" s="551"/>
      <c r="G5" s="552"/>
      <c r="H5" s="553" t="s">
        <v>193</v>
      </c>
      <c r="I5" s="554"/>
      <c r="J5" s="554"/>
      <c r="K5" s="554"/>
      <c r="L5" s="555"/>
    </row>
    <row r="6" spans="2:12" ht="37.15" customHeight="1">
      <c r="B6" s="194" t="s">
        <v>194</v>
      </c>
      <c r="C6" s="195" t="s">
        <v>112</v>
      </c>
      <c r="D6" s="195" t="s">
        <v>113</v>
      </c>
      <c r="E6" s="195" t="s">
        <v>114</v>
      </c>
      <c r="F6" s="195" t="s">
        <v>195</v>
      </c>
      <c r="G6" s="196" t="s">
        <v>196</v>
      </c>
      <c r="H6" s="197" t="s">
        <v>197</v>
      </c>
      <c r="I6" s="198" t="s">
        <v>198</v>
      </c>
      <c r="J6" s="199" t="s">
        <v>199</v>
      </c>
      <c r="K6" s="199" t="s">
        <v>200</v>
      </c>
      <c r="L6" s="196" t="s">
        <v>201</v>
      </c>
    </row>
    <row r="7" spans="2:12" ht="24">
      <c r="B7" s="200" t="s">
        <v>202</v>
      </c>
      <c r="C7" s="238" t="e">
        <f>'Ventilation des coûts'!#REF!</f>
        <v>#REF!</v>
      </c>
      <c r="D7" s="238" t="e">
        <f>'Ventilation des coûts'!#REF!</f>
        <v>#REF!</v>
      </c>
      <c r="E7" s="238" t="e">
        <f>'Ventilation des coûts'!#REF!</f>
        <v>#REF!</v>
      </c>
      <c r="F7" s="258" t="e">
        <f>SUM(C7:E7)</f>
        <v>#REF!</v>
      </c>
      <c r="G7" s="257" t="str">
        <f t="shared" ref="G7:G13" si="0">IFERROR(F7/$F$14,"")</f>
        <v/>
      </c>
      <c r="H7" s="201" t="s">
        <v>203</v>
      </c>
      <c r="I7" s="239" t="s">
        <v>8</v>
      </c>
      <c r="J7" s="240" t="e">
        <f>+#REF!+#REF!</f>
        <v>#REF!</v>
      </c>
      <c r="K7" s="202"/>
      <c r="L7" s="203" t="str">
        <f>IFERROR((J7+K7)/$F$14,"")</f>
        <v/>
      </c>
    </row>
    <row r="8" spans="2:12" ht="24">
      <c r="B8" s="200" t="s">
        <v>204</v>
      </c>
      <c r="C8" s="246" t="e">
        <f>'Ventilation des coûts'!#REF!</f>
        <v>#REF!</v>
      </c>
      <c r="D8" s="246" t="e">
        <f>'Ventilation des coûts'!#REF!</f>
        <v>#REF!</v>
      </c>
      <c r="E8" s="246" t="e">
        <f>'Ventilation des coûts'!#REF!</f>
        <v>#REF!</v>
      </c>
      <c r="F8" s="258" t="e">
        <f t="shared" ref="F8:F11" si="1">SUM(C8:E8)</f>
        <v>#REF!</v>
      </c>
      <c r="G8" s="257" t="str">
        <f>IFERROR(F8/$F$14,"")</f>
        <v/>
      </c>
      <c r="H8" s="201" t="s">
        <v>205</v>
      </c>
      <c r="I8" s="241"/>
      <c r="J8" s="240" t="e">
        <f>+#REF!+#REF!</f>
        <v>#REF!</v>
      </c>
      <c r="K8" s="204"/>
      <c r="L8" s="203" t="str">
        <f>IFERROR((J8+K8)/$F$14,"")</f>
        <v/>
      </c>
    </row>
    <row r="9" spans="2:12" ht="24">
      <c r="B9" s="200" t="s">
        <v>206</v>
      </c>
      <c r="C9" s="246" t="e">
        <f>'Ventilation des coûts'!#REF!</f>
        <v>#REF!</v>
      </c>
      <c r="D9" s="246" t="e">
        <f>'Ventilation des coûts'!#REF!</f>
        <v>#REF!</v>
      </c>
      <c r="E9" s="246" t="e">
        <f>'Ventilation des coûts'!#REF!</f>
        <v>#REF!</v>
      </c>
      <c r="F9" s="258" t="e">
        <f t="shared" si="1"/>
        <v>#REF!</v>
      </c>
      <c r="G9" s="257" t="str">
        <f t="shared" si="0"/>
        <v/>
      </c>
      <c r="H9" s="201" t="s">
        <v>207</v>
      </c>
      <c r="I9" s="241"/>
      <c r="J9" s="240" t="e">
        <f>+#REF!+#REF!</f>
        <v>#REF!</v>
      </c>
      <c r="K9" s="204"/>
      <c r="L9" s="203" t="str">
        <f t="shared" ref="L9:L15" si="2">IFERROR((J9+K9)/$F$14,"")</f>
        <v/>
      </c>
    </row>
    <row r="10" spans="2:12" ht="24">
      <c r="B10" s="200" t="s">
        <v>208</v>
      </c>
      <c r="C10" s="246" t="e">
        <f>'Ventilation des coûts'!#REF!</f>
        <v>#REF!</v>
      </c>
      <c r="D10" s="246" t="e">
        <f>'Ventilation des coûts'!#REF!</f>
        <v>#REF!</v>
      </c>
      <c r="E10" s="246" t="e">
        <f>'Ventilation des coûts'!#REF!</f>
        <v>#REF!</v>
      </c>
      <c r="F10" s="258" t="e">
        <f t="shared" si="1"/>
        <v>#REF!</v>
      </c>
      <c r="G10" s="257" t="str">
        <f t="shared" si="0"/>
        <v/>
      </c>
      <c r="H10" s="201" t="s">
        <v>209</v>
      </c>
      <c r="I10" s="241"/>
      <c r="J10" s="242"/>
      <c r="K10" s="204"/>
      <c r="L10" s="203" t="str">
        <f t="shared" si="2"/>
        <v/>
      </c>
    </row>
    <row r="11" spans="2:12" ht="24">
      <c r="B11" s="200" t="s">
        <v>210</v>
      </c>
      <c r="C11" s="246" t="e">
        <f>'Ventilation des coûts'!#REF!</f>
        <v>#REF!</v>
      </c>
      <c r="D11" s="246" t="e">
        <f>'Ventilation des coûts'!#REF!</f>
        <v>#REF!</v>
      </c>
      <c r="E11" s="246" t="e">
        <f>'Ventilation des coûts'!#REF!</f>
        <v>#REF!</v>
      </c>
      <c r="F11" s="258" t="e">
        <f t="shared" si="1"/>
        <v>#REF!</v>
      </c>
      <c r="G11" s="257" t="str">
        <f t="shared" si="0"/>
        <v/>
      </c>
      <c r="H11" s="205" t="s">
        <v>211</v>
      </c>
      <c r="I11" s="241"/>
      <c r="J11" s="242"/>
      <c r="K11" s="204"/>
      <c r="L11" s="203" t="str">
        <f t="shared" si="2"/>
        <v/>
      </c>
    </row>
    <row r="12" spans="2:12" ht="24">
      <c r="B12" s="200" t="s">
        <v>212</v>
      </c>
      <c r="C12" s="246" t="e">
        <f>+SUM('Ventilation des coûts'!#REF!)</f>
        <v>#REF!</v>
      </c>
      <c r="D12" s="246" t="e">
        <f>+SUM('Ventilation des coûts'!#REF!)</f>
        <v>#REF!</v>
      </c>
      <c r="E12" s="246" t="e">
        <f>+SUM('Ventilation des coûts'!#REF!)</f>
        <v>#REF!</v>
      </c>
      <c r="F12" s="258" t="e">
        <f>SUM(C12:E12)</f>
        <v>#REF!</v>
      </c>
      <c r="G12" s="257" t="str">
        <f t="shared" si="0"/>
        <v/>
      </c>
      <c r="H12" s="205" t="s">
        <v>213</v>
      </c>
      <c r="I12" s="239"/>
      <c r="J12" s="240"/>
      <c r="K12" s="202"/>
      <c r="L12" s="203" t="str">
        <f t="shared" si="2"/>
        <v/>
      </c>
    </row>
    <row r="13" spans="2:12" ht="24.75" thickBot="1">
      <c r="B13" s="206" t="s">
        <v>214</v>
      </c>
      <c r="C13" s="247" t="e">
        <f>#REF!</f>
        <v>#REF!</v>
      </c>
      <c r="D13" s="247"/>
      <c r="E13" s="247"/>
      <c r="F13" s="248" t="e">
        <f>SUM(C13:E13)</f>
        <v>#REF!</v>
      </c>
      <c r="G13" s="249" t="str">
        <f t="shared" si="0"/>
        <v/>
      </c>
      <c r="H13" s="201" t="s">
        <v>215</v>
      </c>
      <c r="I13" s="241"/>
      <c r="J13" s="242"/>
      <c r="K13" s="204"/>
      <c r="L13" s="203" t="str">
        <f t="shared" si="2"/>
        <v/>
      </c>
    </row>
    <row r="14" spans="2:12" ht="24">
      <c r="B14" s="207" t="s">
        <v>178</v>
      </c>
      <c r="C14" s="250" t="e">
        <f>SUM(C7:C13)</f>
        <v>#REF!</v>
      </c>
      <c r="D14" s="250" t="e">
        <f>SUM(D7:D13)</f>
        <v>#REF!</v>
      </c>
      <c r="E14" s="250" t="e">
        <f>SUM(E7:E13)</f>
        <v>#REF!</v>
      </c>
      <c r="F14" s="250" t="e">
        <f>SUM(F7:F13)</f>
        <v>#REF!</v>
      </c>
      <c r="G14" s="251">
        <f>SUM(G7:G13)</f>
        <v>0</v>
      </c>
      <c r="H14" s="201" t="s">
        <v>216</v>
      </c>
      <c r="I14" s="241"/>
      <c r="J14" s="242"/>
      <c r="K14" s="204"/>
      <c r="L14" s="203" t="str">
        <f t="shared" si="2"/>
        <v/>
      </c>
    </row>
    <row r="15" spans="2:12" ht="24">
      <c r="B15" s="208" t="s">
        <v>217</v>
      </c>
      <c r="C15" s="246" t="e">
        <f>#REF!</f>
        <v>#REF!</v>
      </c>
      <c r="D15" s="252"/>
      <c r="E15" s="253"/>
      <c r="F15" s="254" t="e">
        <f>SUM(C15:E15)</f>
        <v>#REF!</v>
      </c>
      <c r="G15" s="255"/>
      <c r="H15" s="201" t="s">
        <v>218</v>
      </c>
      <c r="I15" s="241"/>
      <c r="J15" s="242"/>
      <c r="K15" s="204"/>
      <c r="L15" s="203" t="str">
        <f t="shared" si="2"/>
        <v/>
      </c>
    </row>
    <row r="16" spans="2:12" ht="24.75" thickBot="1">
      <c r="B16" s="209" t="s">
        <v>219</v>
      </c>
      <c r="C16" s="256" t="e">
        <f>C14+C15</f>
        <v>#REF!</v>
      </c>
      <c r="D16" s="256" t="e">
        <f t="shared" ref="D16:F16" si="3">D14+D15</f>
        <v>#REF!</v>
      </c>
      <c r="E16" s="256" t="e">
        <f t="shared" si="3"/>
        <v>#REF!</v>
      </c>
      <c r="F16" s="256" t="e">
        <f t="shared" si="3"/>
        <v>#REF!</v>
      </c>
      <c r="G16" s="255"/>
      <c r="H16" s="210" t="s">
        <v>220</v>
      </c>
      <c r="I16" s="243"/>
      <c r="J16" s="244"/>
      <c r="K16" s="211"/>
      <c r="L16" s="212" t="str">
        <f>IFERROR((J16+K16)/$F$14,"")</f>
        <v/>
      </c>
    </row>
    <row r="17" spans="2:19" ht="23.65" customHeight="1" thickBot="1">
      <c r="B17" s="213" t="e">
        <f>IF(AND(D14=0,E14=0),1,IF(E14=0,2,3))*0.5</f>
        <v>#REF!</v>
      </c>
      <c r="C17" s="556" t="s">
        <v>221</v>
      </c>
      <c r="D17" s="557"/>
      <c r="E17" s="558"/>
      <c r="F17" s="214" t="str">
        <f>IF($I$4="","Choisir PME ou GE",IFERROR(ROUND(IF(AND($L$19&gt;0.4,$I$4="PME"),(SUM(F7:F11)*0.27*0.4),IF(AND($L$19&gt;0.2,$I$4="GE"),(SUM(F7:F11)*0.27*0.2),(SUM(F7:F11)*0.27*(ROUND(J19/F14,6))))),0),""))</f>
        <v/>
      </c>
      <c r="G17" s="215"/>
      <c r="H17" s="216" t="e">
        <f>#REF!</f>
        <v>#REF!</v>
      </c>
      <c r="I17" s="217"/>
      <c r="J17" s="240" t="e" cm="1">
        <f t="array" ref="J17">#REF!</f>
        <v>#REF!</v>
      </c>
      <c r="K17" s="218"/>
      <c r="L17" s="203" t="str">
        <f t="shared" ref="L17" si="4">IFERROR((J17+K17)/$F$14,"")</f>
        <v/>
      </c>
    </row>
    <row r="18" spans="2:19" ht="25.9" customHeight="1">
      <c r="B18" s="213" t="s">
        <v>8</v>
      </c>
      <c r="C18" s="213" t="s">
        <v>10</v>
      </c>
      <c r="D18" s="219"/>
      <c r="E18" s="219"/>
      <c r="F18" s="219"/>
      <c r="G18" s="219"/>
      <c r="H18" s="216" t="e">
        <f>#REF!</f>
        <v>#REF!</v>
      </c>
      <c r="I18" s="220"/>
      <c r="J18" s="242" t="e" cm="1">
        <f t="array" ref="J18">#REF!</f>
        <v>#REF!</v>
      </c>
      <c r="K18" s="221"/>
      <c r="L18" s="222" t="str">
        <f>IFERROR((J18+K18)/$F$14,"")</f>
        <v/>
      </c>
    </row>
    <row r="19" spans="2:19" ht="33.6" customHeight="1" thickBot="1">
      <c r="B19" s="219"/>
      <c r="C19" s="219"/>
      <c r="D19" s="219"/>
      <c r="E19" s="219"/>
      <c r="F19" s="219"/>
      <c r="G19" s="219"/>
      <c r="H19" s="559" t="s">
        <v>222</v>
      </c>
      <c r="I19" s="560"/>
      <c r="J19" s="244" t="e">
        <f>#REF!</f>
        <v>#REF!</v>
      </c>
      <c r="K19" s="223" t="e">
        <f>_xlfn.CONCAT("(MAX : ",B17," M$)")</f>
        <v>#REF!</v>
      </c>
      <c r="L19" s="224" t="str">
        <f>IFERROR(J19/F14,"")</f>
        <v/>
      </c>
    </row>
    <row r="20" spans="2:19" ht="18" customHeight="1">
      <c r="B20" s="219"/>
      <c r="C20" s="219"/>
      <c r="D20" s="219"/>
      <c r="E20" s="219"/>
      <c r="F20" s="219"/>
      <c r="G20" s="219"/>
      <c r="H20" s="225" t="s">
        <v>223</v>
      </c>
      <c r="I20" s="226"/>
      <c r="J20" s="227" t="e">
        <f>SUM(J7:J19)+IF(I4="GE",SUM(K7:K16),0)</f>
        <v>#REF!</v>
      </c>
      <c r="K20" s="228"/>
      <c r="L20" s="229">
        <f>SUM(L7:L19)</f>
        <v>0</v>
      </c>
    </row>
    <row r="21" spans="2:19" ht="19.899999999999999" customHeight="1">
      <c r="B21" s="219"/>
      <c r="C21" s="219"/>
      <c r="D21" s="219"/>
      <c r="E21" s="219"/>
      <c r="F21" s="219"/>
      <c r="G21" s="219"/>
      <c r="H21" s="561" t="s">
        <v>224</v>
      </c>
      <c r="I21" s="562"/>
      <c r="J21" s="245" t="e">
        <f>#REF!</f>
        <v>#REF!</v>
      </c>
      <c r="K21" s="230"/>
      <c r="L21" s="231"/>
    </row>
    <row r="22" spans="2:19" ht="22.9" customHeight="1" thickBot="1">
      <c r="B22" s="219"/>
      <c r="C22" s="219"/>
      <c r="D22" s="219"/>
      <c r="E22" s="219"/>
      <c r="F22" s="219"/>
      <c r="G22" s="219"/>
      <c r="H22" s="547" t="s">
        <v>225</v>
      </c>
      <c r="I22" s="548"/>
      <c r="J22" s="232" t="e">
        <f>J20+J21</f>
        <v>#REF!</v>
      </c>
      <c r="K22" s="233"/>
      <c r="L22" s="234"/>
    </row>
    <row r="24" spans="2:19" ht="21">
      <c r="B24" s="235" t="s">
        <v>226</v>
      </c>
      <c r="C24" s="21"/>
    </row>
    <row r="26" spans="2:19">
      <c r="B26" s="260"/>
      <c r="C26" s="546" t="s">
        <v>227</v>
      </c>
      <c r="D26" s="546"/>
      <c r="E26" s="546"/>
      <c r="F26" s="546"/>
      <c r="G26" s="546"/>
      <c r="H26" s="546" t="s">
        <v>228</v>
      </c>
      <c r="I26" s="546"/>
      <c r="J26" s="546"/>
      <c r="K26" s="546" t="s">
        <v>181</v>
      </c>
      <c r="L26" s="546"/>
      <c r="M26" s="543" t="s">
        <v>229</v>
      </c>
      <c r="N26" s="544"/>
      <c r="O26" s="544"/>
      <c r="P26" s="545"/>
      <c r="Q26" s="262"/>
      <c r="R26" s="262"/>
      <c r="S26" s="262" t="s">
        <v>133</v>
      </c>
    </row>
    <row r="27" spans="2:19" ht="15.75" thickBot="1">
      <c r="B27" s="261" t="s">
        <v>230</v>
      </c>
      <c r="C27" s="261" t="s">
        <v>231</v>
      </c>
      <c r="D27" s="263" t="s">
        <v>232</v>
      </c>
      <c r="E27" s="261" t="s">
        <v>233</v>
      </c>
      <c r="F27" s="261" t="s">
        <v>127</v>
      </c>
      <c r="G27" s="261" t="s">
        <v>234</v>
      </c>
      <c r="H27" s="259" t="s">
        <v>4</v>
      </c>
      <c r="I27" s="259" t="s">
        <v>235</v>
      </c>
      <c r="J27" s="259" t="s">
        <v>67</v>
      </c>
      <c r="K27" s="259" t="s">
        <v>236</v>
      </c>
      <c r="L27" s="259" t="s">
        <v>237</v>
      </c>
      <c r="M27" s="259" t="s">
        <v>238</v>
      </c>
      <c r="N27" s="259" t="s">
        <v>239</v>
      </c>
      <c r="O27" s="259" t="s">
        <v>65</v>
      </c>
      <c r="P27" s="259" t="s">
        <v>240</v>
      </c>
      <c r="Q27" s="259" t="s">
        <v>241</v>
      </c>
      <c r="R27" s="259" t="s">
        <v>121</v>
      </c>
      <c r="S27" s="259" t="s">
        <v>242</v>
      </c>
    </row>
    <row r="28" spans="2:19" ht="15.75">
      <c r="B28" s="572" t="e">
        <f>#REF!</f>
        <v>#REF!</v>
      </c>
      <c r="C28" s="592" t="e">
        <f>#REF!</f>
        <v>#REF!</v>
      </c>
      <c r="D28" s="572" t="e">
        <f>#REF!</f>
        <v>#REF!</v>
      </c>
      <c r="E28" s="572" t="e">
        <f>#REF!</f>
        <v>#REF!</v>
      </c>
      <c r="F28" s="572" t="e">
        <f>#REF!</f>
        <v>#REF!</v>
      </c>
      <c r="G28" s="575" t="e">
        <f>#REF!</f>
        <v>#REF!</v>
      </c>
      <c r="H28" s="264" t="e">
        <f>#REF!</f>
        <v>#REF!</v>
      </c>
      <c r="I28" s="265" t="e">
        <f>#REF!</f>
        <v>#REF!</v>
      </c>
      <c r="J28" s="265" t="e">
        <f>#REF!</f>
        <v>#REF!</v>
      </c>
      <c r="K28" s="563" t="e">
        <f>'Form. 7- Fiche Synthèse'!E27</f>
        <v>#REF!</v>
      </c>
      <c r="L28" s="563" t="e">
        <f>#REF!</f>
        <v>#REF!</v>
      </c>
      <c r="M28" s="563" t="e">
        <f>#REF!</f>
        <v>#REF!</v>
      </c>
      <c r="N28" s="563" t="e">
        <f>#REF!</f>
        <v>#REF!</v>
      </c>
      <c r="O28" s="563" t="e">
        <f>#REF!</f>
        <v>#REF!</v>
      </c>
      <c r="P28" s="563" t="e">
        <f>M28+O28</f>
        <v>#REF!</v>
      </c>
      <c r="Q28" s="563" t="e">
        <f>+#REF!</f>
        <v>#REF!</v>
      </c>
      <c r="R28" s="563" t="e">
        <f>SUM(K28,M28,O28,Q28)</f>
        <v>#REF!</v>
      </c>
      <c r="S28" s="580" t="e">
        <f>#REF!</f>
        <v>#REF!</v>
      </c>
    </row>
    <row r="29" spans="2:19" ht="15.75">
      <c r="B29" s="573"/>
      <c r="C29" s="593"/>
      <c r="D29" s="573"/>
      <c r="E29" s="573"/>
      <c r="F29" s="573"/>
      <c r="G29" s="576"/>
      <c r="H29" s="266" t="e">
        <f>#REF!</f>
        <v>#REF!</v>
      </c>
      <c r="I29" s="267" t="e">
        <f>#REF!</f>
        <v>#REF!</v>
      </c>
      <c r="J29" s="267" t="e">
        <f>#REF!</f>
        <v>#REF!</v>
      </c>
      <c r="K29" s="564"/>
      <c r="L29" s="564"/>
      <c r="M29" s="564"/>
      <c r="N29" s="564"/>
      <c r="O29" s="564"/>
      <c r="P29" s="564"/>
      <c r="Q29" s="564"/>
      <c r="R29" s="564"/>
      <c r="S29" s="581"/>
    </row>
    <row r="30" spans="2:19" ht="16.5" thickBot="1">
      <c r="B30" s="574"/>
      <c r="C30" s="594"/>
      <c r="D30" s="574"/>
      <c r="E30" s="574"/>
      <c r="F30" s="574"/>
      <c r="G30" s="577"/>
      <c r="H30" s="266" t="e">
        <f>#REF!</f>
        <v>#REF!</v>
      </c>
      <c r="I30" s="267" t="e">
        <f>#REF!</f>
        <v>#REF!</v>
      </c>
      <c r="J30" s="268" t="e">
        <f>#REF!</f>
        <v>#REF!</v>
      </c>
      <c r="K30" s="564"/>
      <c r="L30" s="564"/>
      <c r="M30" s="564"/>
      <c r="N30" s="564"/>
      <c r="O30" s="564"/>
      <c r="P30" s="564"/>
      <c r="Q30" s="564"/>
      <c r="R30" s="564"/>
      <c r="S30" s="581"/>
    </row>
    <row r="31" spans="2:19" ht="15.75">
      <c r="B31" s="2"/>
      <c r="C31" s="2"/>
      <c r="D31" s="2"/>
      <c r="E31" s="2"/>
      <c r="F31" s="2"/>
      <c r="G31" s="2"/>
      <c r="H31" s="266" t="e">
        <f>#REF!</f>
        <v>#REF!</v>
      </c>
      <c r="I31" s="267" t="e">
        <f>#REF!</f>
        <v>#REF!</v>
      </c>
      <c r="J31" s="269"/>
      <c r="K31" s="564"/>
      <c r="L31" s="564"/>
      <c r="M31" s="564"/>
      <c r="N31" s="564"/>
      <c r="O31" s="564"/>
      <c r="P31" s="564"/>
      <c r="Q31" s="564"/>
      <c r="R31" s="564"/>
      <c r="S31" s="581"/>
    </row>
    <row r="32" spans="2:19" ht="16.5" thickBot="1">
      <c r="B32" s="2"/>
      <c r="C32" s="2"/>
      <c r="D32" s="2"/>
      <c r="E32" s="2"/>
      <c r="F32" s="2"/>
      <c r="G32" s="2"/>
      <c r="H32" s="270" t="e">
        <f>#REF!</f>
        <v>#REF!</v>
      </c>
      <c r="I32" s="271" t="e">
        <f>#REF!</f>
        <v>#REF!</v>
      </c>
      <c r="J32" s="272"/>
      <c r="K32" s="565"/>
      <c r="L32" s="565"/>
      <c r="M32" s="565"/>
      <c r="N32" s="565"/>
      <c r="O32" s="565"/>
      <c r="P32" s="565"/>
      <c r="Q32" s="565"/>
      <c r="R32" s="565"/>
      <c r="S32" s="582"/>
    </row>
    <row r="33" spans="2:19">
      <c r="H33" s="273"/>
      <c r="I33" s="273"/>
      <c r="J33" s="273"/>
      <c r="K33" s="273"/>
      <c r="L33" s="273"/>
      <c r="M33" s="273"/>
      <c r="N33" s="273"/>
      <c r="O33" s="273"/>
      <c r="P33" s="273"/>
      <c r="Q33" s="273"/>
      <c r="R33" s="273"/>
      <c r="S33" s="273"/>
    </row>
    <row r="34" spans="2:19">
      <c r="H34" s="273"/>
      <c r="I34" s="273"/>
      <c r="J34" s="273"/>
      <c r="K34" s="273"/>
      <c r="L34" s="273"/>
      <c r="M34" s="273"/>
      <c r="N34" s="273"/>
      <c r="O34" s="273"/>
      <c r="P34" s="273"/>
      <c r="Q34" s="273"/>
      <c r="R34" s="273"/>
      <c r="S34" s="273"/>
    </row>
    <row r="35" spans="2:19" ht="21">
      <c r="B35" s="235" t="s">
        <v>243</v>
      </c>
      <c r="H35" s="583" t="s">
        <v>244</v>
      </c>
      <c r="I35" s="583"/>
      <c r="J35" s="273"/>
      <c r="K35" s="273"/>
      <c r="L35" s="273"/>
      <c r="M35" s="273"/>
      <c r="N35" s="273"/>
      <c r="O35" s="273"/>
      <c r="P35" s="273"/>
      <c r="Q35" s="273"/>
      <c r="R35" s="273"/>
      <c r="S35" s="273"/>
    </row>
    <row r="36" spans="2:19">
      <c r="H36" s="273"/>
      <c r="I36" s="273"/>
      <c r="J36" s="273"/>
      <c r="K36" s="273"/>
      <c r="L36" s="273"/>
      <c r="M36" s="273"/>
      <c r="N36" s="273"/>
      <c r="O36" s="273"/>
      <c r="P36" s="273"/>
      <c r="Q36" s="273"/>
      <c r="R36" s="273"/>
      <c r="S36" s="273"/>
    </row>
    <row r="37" spans="2:19" ht="15.75">
      <c r="H37" s="274"/>
      <c r="I37" s="584" t="s">
        <v>245</v>
      </c>
      <c r="J37" s="276" t="s">
        <v>246</v>
      </c>
      <c r="K37" s="277" t="s">
        <v>247</v>
      </c>
      <c r="L37" s="278" t="s">
        <v>248</v>
      </c>
      <c r="M37" s="277" t="s">
        <v>249</v>
      </c>
      <c r="N37" s="279" t="s">
        <v>250</v>
      </c>
      <c r="O37" s="273"/>
      <c r="P37" s="273"/>
      <c r="Q37" s="273"/>
      <c r="R37" s="273"/>
      <c r="S37" s="273"/>
    </row>
    <row r="38" spans="2:19" ht="23.25">
      <c r="B38" s="586" t="s">
        <v>251</v>
      </c>
      <c r="C38" s="586"/>
      <c r="H38" s="280"/>
      <c r="I38" s="585"/>
      <c r="J38" s="282" t="s">
        <v>252</v>
      </c>
      <c r="K38" s="281" t="s">
        <v>253</v>
      </c>
      <c r="L38" s="283" t="s">
        <v>254</v>
      </c>
      <c r="M38" s="281" t="s">
        <v>255</v>
      </c>
      <c r="N38" s="284" t="s">
        <v>256</v>
      </c>
      <c r="O38" s="273"/>
      <c r="P38" s="273"/>
      <c r="Q38" s="273"/>
      <c r="R38" s="273"/>
      <c r="S38" s="273"/>
    </row>
    <row r="39" spans="2:19" ht="16.5" thickBot="1">
      <c r="H39" s="285" t="s">
        <v>68</v>
      </c>
      <c r="I39" s="286" t="e">
        <f>#REF!</f>
        <v>#REF!</v>
      </c>
      <c r="J39" s="318" t="e">
        <f>'Form. 7- Fiche Synthèse'!B17</f>
        <v>#REF!</v>
      </c>
      <c r="K39" s="317" t="e">
        <f>'Form. 7- Fiche Synthèse'!K17</f>
        <v>#REF!</v>
      </c>
      <c r="L39" s="319" t="e">
        <f>#REF!</f>
        <v>#REF!</v>
      </c>
      <c r="M39" s="317" t="e">
        <f>#REF! -N39</f>
        <v>#REF!</v>
      </c>
      <c r="N39" s="587" t="e">
        <f>#REF!</f>
        <v>#REF!</v>
      </c>
      <c r="O39" s="273"/>
      <c r="P39" s="273"/>
      <c r="Q39" s="273"/>
      <c r="R39" s="273"/>
      <c r="S39" s="273"/>
    </row>
    <row r="40" spans="2:19" ht="15.75">
      <c r="B40" s="287" t="s">
        <v>257</v>
      </c>
      <c r="C40" s="288" t="s">
        <v>258</v>
      </c>
      <c r="D40" s="289" t="s">
        <v>259</v>
      </c>
      <c r="H40" s="290" t="s">
        <v>69</v>
      </c>
      <c r="I40" s="291" t="e">
        <f>#REF!</f>
        <v>#REF!</v>
      </c>
      <c r="J40" s="292" t="e">
        <f>'Form. 7- Fiche Synthèse'!B18</f>
        <v>#REF!</v>
      </c>
      <c r="K40" s="291" t="e">
        <f>'Form. 7- Fiche Synthèse'!K18</f>
        <v>#REF!</v>
      </c>
      <c r="L40" s="293" t="e">
        <f>#REF!</f>
        <v>#REF!</v>
      </c>
      <c r="M40" s="291" t="e">
        <f>#REF!</f>
        <v>#REF!</v>
      </c>
      <c r="N40" s="588"/>
      <c r="O40" s="273"/>
      <c r="P40" s="273"/>
      <c r="Q40" s="273"/>
      <c r="R40" s="273"/>
      <c r="S40" s="273"/>
    </row>
    <row r="41" spans="2:19" ht="15.75">
      <c r="B41" s="294" t="e">
        <f>#REF!</f>
        <v>#REF!</v>
      </c>
      <c r="C41" s="295"/>
      <c r="D41" s="294" t="e">
        <f>#REF!</f>
        <v>#REF!</v>
      </c>
      <c r="H41" s="290" t="s">
        <v>70</v>
      </c>
      <c r="I41" s="291" t="e">
        <f>#REF!</f>
        <v>#REF!</v>
      </c>
      <c r="J41" s="292" t="e">
        <f>'Form. 7- Fiche Synthèse'!B19</f>
        <v>#REF!</v>
      </c>
      <c r="K41" s="291" t="e">
        <f>'Form. 7- Fiche Synthèse'!K19</f>
        <v>#REF!</v>
      </c>
      <c r="L41" s="293" t="e">
        <f>#REF!</f>
        <v>#REF!</v>
      </c>
      <c r="M41" s="291" t="e">
        <f>#REF!</f>
        <v>#REF!</v>
      </c>
      <c r="N41" s="588"/>
      <c r="O41" s="273"/>
      <c r="P41" s="273"/>
      <c r="Q41" s="273"/>
      <c r="R41" s="273"/>
      <c r="S41" s="273"/>
    </row>
    <row r="42" spans="2:19" ht="15.75">
      <c r="B42" s="294" t="e">
        <f>#REF!</f>
        <v>#REF!</v>
      </c>
      <c r="C42" s="295"/>
      <c r="D42" s="294" t="e">
        <f>#REF!</f>
        <v>#REF!</v>
      </c>
      <c r="H42" s="290" t="s">
        <v>71</v>
      </c>
      <c r="I42" s="291" t="e">
        <f>#REF!</f>
        <v>#REF!</v>
      </c>
      <c r="J42" s="292" t="e">
        <f>'Form. 7- Fiche Synthèse'!B20</f>
        <v>#REF!</v>
      </c>
      <c r="K42" s="291" t="e">
        <f>'Form. 7- Fiche Synthèse'!K20</f>
        <v>#REF!</v>
      </c>
      <c r="L42" s="293" t="e">
        <f>#REF!</f>
        <v>#REF!</v>
      </c>
      <c r="M42" s="291" t="e">
        <f>#REF!</f>
        <v>#REF!</v>
      </c>
      <c r="N42" s="588"/>
      <c r="O42" s="273"/>
      <c r="P42" s="273"/>
      <c r="Q42" s="273"/>
      <c r="R42" s="273"/>
      <c r="S42" s="273"/>
    </row>
    <row r="43" spans="2:19" ht="15.75">
      <c r="B43" s="294" t="e">
        <f>#REF!</f>
        <v>#REF!</v>
      </c>
      <c r="C43" s="295"/>
      <c r="D43" s="294" t="e">
        <f>#REF!</f>
        <v>#REF!</v>
      </c>
      <c r="H43" s="290" t="s">
        <v>72</v>
      </c>
      <c r="I43" s="291" t="e">
        <f>#REF!</f>
        <v>#REF!</v>
      </c>
      <c r="J43" s="292" t="e">
        <f>'Form. 7- Fiche Synthèse'!B21</f>
        <v>#REF!</v>
      </c>
      <c r="K43" s="291" t="e">
        <f>'Form. 7- Fiche Synthèse'!K21</f>
        <v>#REF!</v>
      </c>
      <c r="L43" s="293" t="e">
        <f>#REF!</f>
        <v>#REF!</v>
      </c>
      <c r="M43" s="296"/>
      <c r="N43" s="589"/>
      <c r="O43" s="273"/>
      <c r="P43" s="273"/>
      <c r="Q43" s="273"/>
      <c r="R43" s="273"/>
      <c r="S43" s="273"/>
    </row>
    <row r="44" spans="2:19" ht="15.75">
      <c r="B44" s="2"/>
      <c r="C44" s="2"/>
      <c r="D44" s="2"/>
      <c r="H44" s="297"/>
      <c r="I44" s="297"/>
      <c r="J44" s="297"/>
      <c r="K44" s="297"/>
      <c r="L44" s="297"/>
      <c r="M44" s="297"/>
      <c r="N44" s="297"/>
      <c r="O44" s="273"/>
      <c r="P44" s="273"/>
      <c r="Q44" s="273"/>
      <c r="R44" s="273"/>
      <c r="S44" s="273"/>
    </row>
    <row r="45" spans="2:19" ht="15.75">
      <c r="B45" s="566" t="s">
        <v>260</v>
      </c>
      <c r="C45" s="566"/>
      <c r="D45" s="2"/>
      <c r="H45" s="297"/>
      <c r="I45" s="298" t="s">
        <v>245</v>
      </c>
      <c r="J45" s="299" t="s">
        <v>261</v>
      </c>
      <c r="K45" s="297"/>
      <c r="L45" s="297"/>
      <c r="M45" s="297"/>
      <c r="N45" s="297"/>
      <c r="O45" s="273"/>
      <c r="P45" s="273"/>
      <c r="Q45" s="273"/>
      <c r="R45" s="273"/>
      <c r="S45" s="273"/>
    </row>
    <row r="46" spans="2:19" ht="16.5" thickBot="1">
      <c r="B46" s="2"/>
      <c r="C46" s="2"/>
      <c r="D46" s="2"/>
      <c r="H46" s="567" t="s">
        <v>262</v>
      </c>
      <c r="I46" s="300" t="e">
        <f>#REF!</f>
        <v>#REF!</v>
      </c>
      <c r="J46" s="316" t="e">
        <f>'Form. 7- Fiche Synthèse'!G13</f>
        <v>#REF!</v>
      </c>
      <c r="K46" s="297"/>
      <c r="L46" s="297"/>
      <c r="M46" s="297"/>
      <c r="N46" s="297"/>
      <c r="O46" s="273"/>
      <c r="P46" s="273"/>
      <c r="Q46" s="273"/>
      <c r="R46" s="273"/>
      <c r="S46" s="273"/>
    </row>
    <row r="47" spans="2:19" ht="15.75">
      <c r="B47" s="287" t="s">
        <v>263</v>
      </c>
      <c r="C47" s="590" t="s">
        <v>264</v>
      </c>
      <c r="D47" s="591"/>
      <c r="H47" s="568"/>
      <c r="I47" s="291" t="e">
        <f>#REF!</f>
        <v>#REF!</v>
      </c>
      <c r="J47" s="316" t="e">
        <f>'Form. 7- Fiche Synthèse'!H13</f>
        <v>#REF!</v>
      </c>
      <c r="K47" s="297"/>
      <c r="L47" s="297"/>
      <c r="M47" s="297"/>
      <c r="N47" s="297"/>
      <c r="O47" s="273"/>
      <c r="P47" s="273"/>
      <c r="Q47" s="273"/>
      <c r="R47" s="273"/>
      <c r="S47" s="273"/>
    </row>
    <row r="48" spans="2:19" ht="15.75">
      <c r="B48" s="301" t="e">
        <f>F16</f>
        <v>#REF!</v>
      </c>
      <c r="C48" s="570" t="e">
        <f>+J19+J21</f>
        <v>#REF!</v>
      </c>
      <c r="D48" s="571"/>
      <c r="H48" s="569"/>
      <c r="I48" s="300" t="e">
        <f>#REF!</f>
        <v>#REF!</v>
      </c>
      <c r="J48" s="291" t="e">
        <f>'Form. 7- Fiche Synthèse'!I13</f>
        <v>#REF!</v>
      </c>
      <c r="K48" s="297"/>
      <c r="L48" s="297"/>
      <c r="M48" s="297"/>
      <c r="N48" s="297"/>
      <c r="O48" s="273"/>
      <c r="P48" s="273"/>
      <c r="Q48" s="273"/>
      <c r="R48" s="273"/>
      <c r="S48" s="273"/>
    </row>
    <row r="49" spans="2:19" ht="16.5" thickBot="1">
      <c r="B49" s="302"/>
      <c r="C49" s="302"/>
      <c r="D49" s="303"/>
      <c r="H49" s="297"/>
      <c r="I49" s="304"/>
      <c r="J49" s="297"/>
      <c r="K49" s="297"/>
      <c r="L49" s="297"/>
      <c r="M49" s="297"/>
      <c r="N49" s="297"/>
      <c r="O49" s="273"/>
      <c r="P49" s="273"/>
      <c r="Q49" s="273"/>
      <c r="R49" s="273"/>
      <c r="S49" s="273"/>
    </row>
    <row r="50" spans="2:19" ht="15.75">
      <c r="B50" s="305" t="s">
        <v>77</v>
      </c>
      <c r="C50" s="306" t="str">
        <f>'Ventilation des coûts'!B6</f>
        <v>nb</v>
      </c>
      <c r="D50" s="2"/>
      <c r="H50" s="297"/>
      <c r="I50" s="275" t="s">
        <v>245</v>
      </c>
      <c r="J50" s="307" t="s">
        <v>238</v>
      </c>
      <c r="K50" s="299" t="s">
        <v>265</v>
      </c>
      <c r="L50" s="308" t="s">
        <v>266</v>
      </c>
      <c r="M50" s="304"/>
      <c r="N50" s="304"/>
      <c r="O50" s="273"/>
      <c r="P50" s="273"/>
      <c r="Q50" s="273"/>
      <c r="R50" s="273"/>
      <c r="S50" s="273"/>
    </row>
    <row r="51" spans="2:19" ht="15.75">
      <c r="B51" s="309" t="s">
        <v>78</v>
      </c>
      <c r="C51" s="140" t="str">
        <f>'Ventilation des coûts'!B7</f>
        <v>nb</v>
      </c>
      <c r="D51" s="2"/>
      <c r="H51" s="310" t="s">
        <v>267</v>
      </c>
      <c r="I51" s="291" t="s">
        <v>118</v>
      </c>
      <c r="J51" s="316" t="e">
        <f>'Form. 7- Fiche Synthèse'!C8</f>
        <v>#REF!</v>
      </c>
      <c r="K51" s="316" t="e">
        <f>'Form. 7- Fiche Synthèse'!B37</f>
        <v>#REF!</v>
      </c>
      <c r="L51" s="316" t="e">
        <f>'Form. 7- Fiche Synthèse'!D8</f>
        <v>#REF!</v>
      </c>
      <c r="M51" s="304"/>
      <c r="N51" s="304"/>
      <c r="O51" s="273"/>
      <c r="P51" s="273"/>
      <c r="Q51" s="273"/>
      <c r="R51" s="273"/>
      <c r="S51" s="273"/>
    </row>
    <row r="52" spans="2:19" ht="15.75">
      <c r="B52" s="309" t="s">
        <v>79</v>
      </c>
      <c r="C52" s="140" t="str">
        <f>'Ventilation des coûts'!B8</f>
        <v>nb</v>
      </c>
      <c r="D52" s="2"/>
      <c r="H52" s="297"/>
      <c r="I52" s="304"/>
      <c r="J52" s="304"/>
      <c r="K52" s="304"/>
      <c r="L52" s="304"/>
      <c r="M52" s="304"/>
      <c r="N52" s="304"/>
      <c r="O52" s="273"/>
      <c r="P52" s="273"/>
      <c r="Q52" s="273"/>
      <c r="R52" s="273"/>
      <c r="S52" s="273"/>
    </row>
    <row r="53" spans="2:19" ht="15.75">
      <c r="B53" s="309" t="s">
        <v>80</v>
      </c>
      <c r="C53" s="140" t="str">
        <f>'Ventilation des coûts'!B9</f>
        <v>nb</v>
      </c>
      <c r="D53" s="2"/>
      <c r="H53" s="2"/>
      <c r="I53" s="154"/>
      <c r="J53" s="154"/>
      <c r="K53" s="154"/>
      <c r="L53" s="154"/>
      <c r="M53" s="154"/>
      <c r="N53" s="154"/>
    </row>
    <row r="54" spans="2:19" ht="15.75">
      <c r="B54" s="311" t="s">
        <v>82</v>
      </c>
      <c r="C54" s="140" t="str">
        <f>'Ventilation des coûts'!B10</f>
        <v>nb</v>
      </c>
      <c r="D54" s="2"/>
      <c r="H54" s="2"/>
      <c r="I54" s="154"/>
      <c r="J54" s="154"/>
      <c r="K54" s="154"/>
      <c r="L54" s="154"/>
      <c r="M54" s="154"/>
      <c r="N54" s="154"/>
    </row>
    <row r="55" spans="2:19" ht="15.75">
      <c r="B55" s="311" t="s">
        <v>82</v>
      </c>
      <c r="C55" s="140" t="str">
        <f>'Ventilation des coûts'!B11</f>
        <v>nb</v>
      </c>
      <c r="D55" s="2"/>
      <c r="H55" s="2"/>
      <c r="I55" s="154"/>
      <c r="J55" s="154"/>
      <c r="K55" s="154"/>
      <c r="L55" s="154"/>
      <c r="M55" s="154"/>
      <c r="N55" s="154"/>
    </row>
    <row r="56" spans="2:19" ht="15.75">
      <c r="B56" s="311" t="s">
        <v>82</v>
      </c>
      <c r="C56" s="140" t="str">
        <f>'Ventilation des coûts'!B12</f>
        <v>nb</v>
      </c>
      <c r="D56" s="2"/>
      <c r="H56" s="2"/>
      <c r="I56" s="2"/>
      <c r="J56" s="2"/>
      <c r="K56" s="2"/>
      <c r="L56" s="2"/>
      <c r="M56" s="2"/>
      <c r="N56" s="2"/>
    </row>
    <row r="57" spans="2:19" ht="16.5" thickBot="1">
      <c r="B57" s="312" t="s">
        <v>82</v>
      </c>
      <c r="C57" s="141" t="str">
        <f>'Ventilation des coûts'!B13</f>
        <v>nb</v>
      </c>
      <c r="D57" s="2"/>
      <c r="H57" s="2"/>
      <c r="I57" s="2"/>
      <c r="J57" s="2"/>
      <c r="K57" s="2"/>
      <c r="L57" s="2"/>
      <c r="M57" s="2"/>
      <c r="N57" s="2"/>
    </row>
    <row r="58" spans="2:19" ht="16.5" thickBot="1">
      <c r="B58" s="142"/>
      <c r="C58" s="142"/>
      <c r="D58" s="2"/>
      <c r="H58" s="2"/>
      <c r="I58" s="2"/>
      <c r="J58" s="2"/>
      <c r="K58" s="2"/>
      <c r="L58" s="2"/>
      <c r="M58" s="2"/>
      <c r="N58" s="2"/>
    </row>
    <row r="59" spans="2:19" ht="15.75">
      <c r="B59" s="578" t="s">
        <v>268</v>
      </c>
      <c r="C59" s="579"/>
      <c r="D59" s="2"/>
      <c r="H59" s="313"/>
      <c r="I59" s="313"/>
      <c r="J59" s="313"/>
      <c r="K59" s="313"/>
      <c r="L59" s="313"/>
      <c r="M59" s="2"/>
      <c r="N59" s="2"/>
    </row>
    <row r="60" spans="2:19" ht="15.75">
      <c r="B60" s="309" t="s">
        <v>85</v>
      </c>
      <c r="C60" s="140" t="str">
        <f>'Ventilation des coûts'!B16</f>
        <v>nb</v>
      </c>
      <c r="D60" s="2"/>
      <c r="H60" s="313"/>
      <c r="I60" s="313"/>
      <c r="J60" s="313"/>
      <c r="K60" s="313"/>
      <c r="L60" s="303"/>
      <c r="M60" s="2"/>
      <c r="N60" s="2"/>
    </row>
    <row r="61" spans="2:19" ht="15.75">
      <c r="B61" s="309" t="s">
        <v>86</v>
      </c>
      <c r="C61" s="140" t="str">
        <f>'Ventilation des coûts'!B17</f>
        <v>nb</v>
      </c>
      <c r="D61" s="2"/>
      <c r="H61" s="314"/>
      <c r="I61" s="314"/>
      <c r="J61" s="314"/>
      <c r="K61" s="314"/>
      <c r="L61" s="2"/>
      <c r="M61" s="2"/>
      <c r="N61" s="2"/>
    </row>
    <row r="62" spans="2:19" ht="15.75">
      <c r="B62" s="309" t="s">
        <v>87</v>
      </c>
      <c r="C62" s="140" t="str">
        <f>'Ventilation des coûts'!B18</f>
        <v>nb</v>
      </c>
      <c r="D62" s="2"/>
      <c r="H62" s="314"/>
      <c r="I62" s="314"/>
      <c r="J62" s="314"/>
      <c r="K62" s="314"/>
      <c r="L62" s="2"/>
      <c r="M62" s="2"/>
      <c r="N62" s="2"/>
    </row>
    <row r="63" spans="2:19" ht="16.5" thickBot="1">
      <c r="B63" s="315" t="s">
        <v>88</v>
      </c>
      <c r="C63" s="141" t="str">
        <f>'Ventilation des coûts'!B19</f>
        <v>nb</v>
      </c>
      <c r="D63" s="2"/>
      <c r="H63" s="2"/>
      <c r="I63" s="2"/>
      <c r="J63" s="2"/>
      <c r="K63" s="2"/>
      <c r="L63" s="2"/>
      <c r="M63" s="2"/>
      <c r="N63" s="2"/>
    </row>
  </sheetData>
  <mergeCells count="35">
    <mergeCell ref="B59:C59"/>
    <mergeCell ref="S28:S32"/>
    <mergeCell ref="H35:I35"/>
    <mergeCell ref="I37:I38"/>
    <mergeCell ref="B38:C38"/>
    <mergeCell ref="N39:N43"/>
    <mergeCell ref="N28:N32"/>
    <mergeCell ref="O28:O32"/>
    <mergeCell ref="P28:P32"/>
    <mergeCell ref="Q28:Q32"/>
    <mergeCell ref="R28:R32"/>
    <mergeCell ref="C47:D47"/>
    <mergeCell ref="C28:C30"/>
    <mergeCell ref="D28:D30"/>
    <mergeCell ref="E28:E30"/>
    <mergeCell ref="F28:F30"/>
    <mergeCell ref="K28:K32"/>
    <mergeCell ref="L28:L32"/>
    <mergeCell ref="M28:M32"/>
    <mergeCell ref="B45:C45"/>
    <mergeCell ref="H46:H48"/>
    <mergeCell ref="C48:D48"/>
    <mergeCell ref="B28:B30"/>
    <mergeCell ref="G28:G30"/>
    <mergeCell ref="M26:P26"/>
    <mergeCell ref="C26:G26"/>
    <mergeCell ref="H26:J26"/>
    <mergeCell ref="H22:I22"/>
    <mergeCell ref="C4:E4"/>
    <mergeCell ref="B5:G5"/>
    <mergeCell ref="H5:L5"/>
    <mergeCell ref="C17:E17"/>
    <mergeCell ref="H19:I19"/>
    <mergeCell ref="H21:I21"/>
    <mergeCell ref="K26:L26"/>
  </mergeCells>
  <conditionalFormatting sqref="C14">
    <cfRule type="expression" dxfId="67" priority="51">
      <formula>AND($C$14=0, OR($D$14&gt;0, $E$14&gt;0))</formula>
    </cfRule>
  </conditionalFormatting>
  <conditionalFormatting sqref="D14">
    <cfRule type="expression" dxfId="66" priority="50">
      <formula>AND($D$14=0,$E$14&gt;0)</formula>
    </cfRule>
  </conditionalFormatting>
  <conditionalFormatting sqref="F12">
    <cfRule type="expression" dxfId="65" priority="90">
      <formula>AND(SUM($K$12:$K$16)&gt;$F$12,$I$4="ge")</formula>
    </cfRule>
  </conditionalFormatting>
  <conditionalFormatting sqref="F13">
    <cfRule type="expression" priority="58" stopIfTrue="1">
      <formula>$F$13=0</formula>
    </cfRule>
    <cfRule type="expression" priority="59" stopIfTrue="1">
      <formula>$F$13=""</formula>
    </cfRule>
    <cfRule type="expression" dxfId="64" priority="60">
      <formula>$F$13&gt;50000</formula>
    </cfRule>
    <cfRule type="expression" dxfId="63" priority="61">
      <formula>$F$13&lt;=50000</formula>
    </cfRule>
  </conditionalFormatting>
  <conditionalFormatting sqref="F15">
    <cfRule type="expression" dxfId="62" priority="43">
      <formula>$F$15&gt;$F$17</formula>
    </cfRule>
    <cfRule type="expression" dxfId="61" priority="54">
      <formula>AND($F$15&lt;&gt;0,$F$15&lt;=$F$17)</formula>
    </cfRule>
  </conditionalFormatting>
  <conditionalFormatting sqref="F16 J22">
    <cfRule type="expression" dxfId="60" priority="17">
      <formula>$F$16&lt;&gt;$J$22</formula>
    </cfRule>
  </conditionalFormatting>
  <conditionalFormatting sqref="F17">
    <cfRule type="expression" dxfId="59" priority="77">
      <formula>$I$4=""</formula>
    </cfRule>
  </conditionalFormatting>
  <conditionalFormatting sqref="G13">
    <cfRule type="expression" priority="57" stopIfTrue="1">
      <formula>$G$13=0</formula>
    </cfRule>
    <cfRule type="expression" priority="62" stopIfTrue="1">
      <formula>$G$13=""</formula>
    </cfRule>
    <cfRule type="expression" dxfId="58" priority="63">
      <formula>$G$13&lt;=0.05</formula>
    </cfRule>
    <cfRule type="expression" dxfId="57" priority="64">
      <formula>$G$13&gt;0.05</formula>
    </cfRule>
  </conditionalFormatting>
  <conditionalFormatting sqref="I4">
    <cfRule type="expression" dxfId="56" priority="52">
      <formula>$I$4="GE"</formula>
    </cfRule>
    <cfRule type="expression" dxfId="55" priority="53">
      <formula>$I$4="PME"</formula>
    </cfRule>
  </conditionalFormatting>
  <conditionalFormatting sqref="I7">
    <cfRule type="expression" dxfId="54" priority="37">
      <formula>AND($I$7="",$J$7&gt;0)</formula>
    </cfRule>
  </conditionalFormatting>
  <conditionalFormatting sqref="I8">
    <cfRule type="expression" dxfId="53" priority="36">
      <formula>AND($I$8="",$J$8&gt;0)</formula>
    </cfRule>
  </conditionalFormatting>
  <conditionalFormatting sqref="I9">
    <cfRule type="expression" dxfId="52" priority="35">
      <formula>AND($I$9="",$J$9&gt;0)</formula>
    </cfRule>
  </conditionalFormatting>
  <conditionalFormatting sqref="I10">
    <cfRule type="expression" dxfId="51" priority="34">
      <formula>AND($I$10="",$J$10&gt;0)</formula>
    </cfRule>
  </conditionalFormatting>
  <conditionalFormatting sqref="I11">
    <cfRule type="expression" dxfId="50" priority="33">
      <formula>AND($I$11="",$J$11&gt;0)</formula>
    </cfRule>
  </conditionalFormatting>
  <conditionalFormatting sqref="I12">
    <cfRule type="expression" dxfId="49" priority="42">
      <formula>AND($I$12="",$J$12&gt;0)</formula>
    </cfRule>
  </conditionalFormatting>
  <conditionalFormatting sqref="I13">
    <cfRule type="expression" dxfId="48" priority="41">
      <formula>AND($I$13="",$J$13&gt;0)</formula>
    </cfRule>
  </conditionalFormatting>
  <conditionalFormatting sqref="I14">
    <cfRule type="expression" dxfId="47" priority="40">
      <formula>AND($I$14="",$J$14&gt;0)</formula>
    </cfRule>
  </conditionalFormatting>
  <conditionalFormatting sqref="I15">
    <cfRule type="expression" dxfId="46" priority="39">
      <formula>AND($I$15="",$J$15&gt;0)</formula>
    </cfRule>
  </conditionalFormatting>
  <conditionalFormatting sqref="I16">
    <cfRule type="expression" dxfId="45" priority="38">
      <formula>AND($I$16="",$J$16&gt;0)</formula>
    </cfRule>
  </conditionalFormatting>
  <conditionalFormatting sqref="J19">
    <cfRule type="expression" dxfId="44" priority="47">
      <formula>"(SOMME($B$12:$D$12)&gt;1500000)"</formula>
    </cfRule>
    <cfRule type="expression" dxfId="43" priority="48">
      <formula>AND(SUM($C$14:$D$14)&gt;1000000,E14=0)</formula>
    </cfRule>
    <cfRule type="expression" dxfId="42" priority="49">
      <formula>AND($C$14&gt;500000,D14=0,E14=0)</formula>
    </cfRule>
  </conditionalFormatting>
  <conditionalFormatting sqref="J20">
    <cfRule type="expression" dxfId="41" priority="55">
      <formula>$J$20&lt;&gt;$F$14</formula>
    </cfRule>
    <cfRule type="expression" dxfId="40" priority="56">
      <formula>AND($J$20&lt;&gt;0,$J$20=$F$14)</formula>
    </cfRule>
  </conditionalFormatting>
  <conditionalFormatting sqref="K7 K12">
    <cfRule type="expression" dxfId="39" priority="81">
      <formula>SUM($K$7:$K$16)&gt;SUM($J$7:$J$16)</formula>
    </cfRule>
  </conditionalFormatting>
  <conditionalFormatting sqref="K7">
    <cfRule type="expression" dxfId="38" priority="28">
      <formula>$K$7&gt;$J$7</formula>
    </cfRule>
  </conditionalFormatting>
  <conditionalFormatting sqref="K8">
    <cfRule type="expression" dxfId="37" priority="31">
      <formula>$K$8&gt;$J$8</formula>
    </cfRule>
  </conditionalFormatting>
  <conditionalFormatting sqref="K8:K11">
    <cfRule type="expression" dxfId="36" priority="82" stopIfTrue="1">
      <formula>$I$4="PME"</formula>
    </cfRule>
    <cfRule type="expression" dxfId="35" priority="83">
      <formula>SUM($K$7:$K$16)&gt;SUM($J$7:$J$16)</formula>
    </cfRule>
  </conditionalFormatting>
  <conditionalFormatting sqref="K9">
    <cfRule type="expression" dxfId="34" priority="32">
      <formula>$K$9&gt;$J$9</formula>
    </cfRule>
  </conditionalFormatting>
  <conditionalFormatting sqref="K10">
    <cfRule type="expression" dxfId="33" priority="29">
      <formula>$K$10&gt;$J$10</formula>
    </cfRule>
  </conditionalFormatting>
  <conditionalFormatting sqref="K11">
    <cfRule type="expression" dxfId="32" priority="30">
      <formula>$K$11&gt;$J$11</formula>
    </cfRule>
  </conditionalFormatting>
  <conditionalFormatting sqref="K12 K7">
    <cfRule type="expression" dxfId="31" priority="80">
      <formula>$I$4="PME"</formula>
    </cfRule>
  </conditionalFormatting>
  <conditionalFormatting sqref="K12">
    <cfRule type="expression" dxfId="30" priority="45">
      <formula>$K$12&gt;$J$12</formula>
    </cfRule>
  </conditionalFormatting>
  <conditionalFormatting sqref="K13">
    <cfRule type="expression" dxfId="29" priority="46">
      <formula>$K$13&gt;$J$13</formula>
    </cfRule>
  </conditionalFormatting>
  <conditionalFormatting sqref="K13:K16">
    <cfRule type="expression" dxfId="28" priority="78" stopIfTrue="1">
      <formula>$I$4="PME"</formula>
    </cfRule>
    <cfRule type="expression" dxfId="27" priority="79">
      <formula>SUM($K$7:$K$16)&gt;SUM($J$7:$J$16)</formula>
    </cfRule>
  </conditionalFormatting>
  <conditionalFormatting sqref="K14">
    <cfRule type="expression" dxfId="26" priority="65">
      <formula>$K$14&gt;$J$14</formula>
    </cfRule>
  </conditionalFormatting>
  <conditionalFormatting sqref="K15">
    <cfRule type="expression" dxfId="25" priority="26">
      <formula>$K$15&gt;$J$15</formula>
    </cfRule>
  </conditionalFormatting>
  <conditionalFormatting sqref="K16">
    <cfRule type="expression" dxfId="24" priority="27">
      <formula>$K$16&gt;$J$16</formula>
    </cfRule>
  </conditionalFormatting>
  <conditionalFormatting sqref="L7">
    <cfRule type="expression" dxfId="23" priority="84" stopIfTrue="1">
      <formula>$I$7=""</formula>
    </cfRule>
    <cfRule type="expression" priority="85">
      <formula>SUM($L$7:$L$16)=0%</formula>
    </cfRule>
  </conditionalFormatting>
  <conditionalFormatting sqref="L7:L15">
    <cfRule type="expression" dxfId="22" priority="86">
      <formula>AND(SUM($L$7:$L$16)&lt;40%,SUM($L$7:$L$16)&gt;0%,$I$4="ge")</formula>
    </cfRule>
    <cfRule type="expression" dxfId="21" priority="87">
      <formula>AND(SUM($L$7:$L$16)&gt;=40%,$I$4="ge")</formula>
    </cfRule>
    <cfRule type="expression" dxfId="20" priority="88">
      <formula>AND(SUM($L$7:$L$16)&lt;20%,SUM($L$7:$L$16)&gt;0%,$I$4="PME")</formula>
    </cfRule>
    <cfRule type="expression" dxfId="19" priority="89">
      <formula>AND(SUM($L$7:$L$16)&gt;=20%,$I$4="pme")</formula>
    </cfRule>
  </conditionalFormatting>
  <conditionalFormatting sqref="L8">
    <cfRule type="expression" dxfId="18" priority="25">
      <formula>$I$8=""</formula>
    </cfRule>
  </conditionalFormatting>
  <conditionalFormatting sqref="L8:L16">
    <cfRule type="expression" priority="72">
      <formula>SUM($L$7:$L$16)=0%</formula>
    </cfRule>
  </conditionalFormatting>
  <conditionalFormatting sqref="L9">
    <cfRule type="expression" dxfId="17" priority="24">
      <formula>$I$9=""</formula>
    </cfRule>
  </conditionalFormatting>
  <conditionalFormatting sqref="L10">
    <cfRule type="expression" dxfId="16" priority="23">
      <formula>$I$10=""</formula>
    </cfRule>
  </conditionalFormatting>
  <conditionalFormatting sqref="L11">
    <cfRule type="expression" dxfId="15" priority="22">
      <formula>$I$11=""</formula>
    </cfRule>
  </conditionalFormatting>
  <conditionalFormatting sqref="L12">
    <cfRule type="expression" dxfId="14" priority="21">
      <formula>$I$12=""</formula>
    </cfRule>
  </conditionalFormatting>
  <conditionalFormatting sqref="L13">
    <cfRule type="expression" dxfId="13" priority="20">
      <formula>$I$13=""</formula>
    </cfRule>
  </conditionalFormatting>
  <conditionalFormatting sqref="L14">
    <cfRule type="expression" dxfId="12" priority="19">
      <formula>$I$14=""</formula>
    </cfRule>
  </conditionalFormatting>
  <conditionalFormatting sqref="L15">
    <cfRule type="expression" dxfId="11" priority="18">
      <formula>$I$15=""</formula>
    </cfRule>
  </conditionalFormatting>
  <conditionalFormatting sqref="L16">
    <cfRule type="expression" dxfId="10" priority="44" stopIfTrue="1">
      <formula>$I$16=""</formula>
    </cfRule>
    <cfRule type="expression" dxfId="9" priority="73">
      <formula>AND(SUM($L$7:$L$16)&lt;40%,SUM($L$7:$L$16)&gt;0%,$I$4="ge")</formula>
    </cfRule>
    <cfRule type="expression" dxfId="8" priority="74">
      <formula>AND(SUM($L$7:$L$16)&gt;=40%,$I$4="ge")</formula>
    </cfRule>
    <cfRule type="expression" dxfId="7" priority="75">
      <formula>AND(SUM($L$7:$L$16)&gt;=20%,$I$4="pme")</formula>
    </cfRule>
    <cfRule type="expression" dxfId="6" priority="76">
      <formula>AND(SUM($L$7:$L$16)&lt;20%,SUM($L$7:$L$16)&gt;0%,$I$4="PME")</formula>
    </cfRule>
  </conditionalFormatting>
  <conditionalFormatting sqref="L17">
    <cfRule type="expression" dxfId="5" priority="16">
      <formula>IF($J$17="",$J$17="")</formula>
    </cfRule>
  </conditionalFormatting>
  <conditionalFormatting sqref="L18">
    <cfRule type="expression" dxfId="4" priority="15">
      <formula>IF($J$18="",$J$18="")</formula>
    </cfRule>
  </conditionalFormatting>
  <conditionalFormatting sqref="L19">
    <cfRule type="expression" priority="66" stopIfTrue="1">
      <formula>AND($L$19="",$I$4="GE")</formula>
    </cfRule>
    <cfRule type="expression" priority="67" stopIfTrue="1">
      <formula>AND($L$19="",$I$4="PME")</formula>
    </cfRule>
    <cfRule type="expression" dxfId="3" priority="68">
      <formula>AND($L$19&lt;=0.4,$I$4="PME")</formula>
    </cfRule>
    <cfRule type="expression" dxfId="2" priority="69">
      <formula>AND($L$19&lt;=0.2,$I$4="GE")</formula>
    </cfRule>
    <cfRule type="expression" dxfId="1" priority="70">
      <formula>AND($L$19&gt;0.4,$I$4="PME")</formula>
    </cfRule>
    <cfRule type="expression" dxfId="0" priority="71">
      <formula>AND($L$19&gt;0.2,$I$4="GE")</formula>
    </cfRule>
  </conditionalFormatting>
  <dataValidations disablePrompts="1" count="1">
    <dataValidation type="list" allowBlank="1" showInputMessage="1" showErrorMessage="1" sqref="I7:I16 I4" xr:uid="{22F235B7-E875-46A4-882A-C72883FC6415}">
      <formula1>$B$18:$C$18</formula1>
    </dataValidation>
  </dataValidation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C151B-4507-4AC2-8EBF-85CBF59AE992}">
  <dimension ref="B2:I22"/>
  <sheetViews>
    <sheetView workbookViewId="0">
      <selection activeCell="J22" sqref="J22"/>
    </sheetView>
  </sheetViews>
  <sheetFormatPr baseColWidth="10" defaultColWidth="11.42578125" defaultRowHeight="15"/>
  <cols>
    <col min="2" max="2" width="42" customWidth="1"/>
    <col min="3" max="3" width="13.28515625" customWidth="1"/>
    <col min="4" max="4" width="12.5703125" customWidth="1"/>
    <col min="5" max="5" width="13.42578125" customWidth="1"/>
    <col min="6" max="6" width="12.5703125" customWidth="1"/>
  </cols>
  <sheetData>
    <row r="2" spans="2:9">
      <c r="B2" t="s">
        <v>269</v>
      </c>
    </row>
    <row r="5" spans="2:9">
      <c r="B5" s="179" t="s">
        <v>270</v>
      </c>
      <c r="C5" s="179"/>
      <c r="D5" s="179"/>
      <c r="E5" s="179"/>
      <c r="F5" s="179"/>
      <c r="G5" s="179"/>
      <c r="H5" s="179"/>
      <c r="I5" s="179"/>
    </row>
    <row r="6" spans="2:9">
      <c r="B6" t="s">
        <v>271</v>
      </c>
      <c r="F6" t="s">
        <v>264</v>
      </c>
    </row>
    <row r="7" spans="2:9">
      <c r="B7" s="185" t="e">
        <f>F22</f>
        <v>#REF!</v>
      </c>
    </row>
    <row r="8" spans="2:9">
      <c r="B8" t="s">
        <v>272</v>
      </c>
      <c r="F8" t="s">
        <v>273</v>
      </c>
    </row>
    <row r="9" spans="2:9">
      <c r="B9" s="21" t="e">
        <f>#REF!</f>
        <v>#REF!</v>
      </c>
      <c r="F9" s="21" t="e">
        <f>#REF!</f>
        <v>#REF!</v>
      </c>
    </row>
    <row r="10" spans="2:9">
      <c r="B10" s="179" t="s">
        <v>274</v>
      </c>
      <c r="C10" s="179"/>
      <c r="D10" s="179"/>
      <c r="E10" s="179"/>
      <c r="F10" s="179"/>
      <c r="G10" s="179"/>
      <c r="H10" s="179"/>
      <c r="I10" s="179"/>
    </row>
    <row r="12" spans="2:9">
      <c r="B12" s="180" t="s">
        <v>275</v>
      </c>
      <c r="C12" s="182" t="s">
        <v>112</v>
      </c>
      <c r="D12" s="182" t="s">
        <v>113</v>
      </c>
      <c r="E12" s="182" t="s">
        <v>114</v>
      </c>
      <c r="F12" s="182" t="s">
        <v>73</v>
      </c>
    </row>
    <row r="13" spans="2:9">
      <c r="B13" s="160" t="s">
        <v>276</v>
      </c>
      <c r="C13" s="158" t="e">
        <f>'Ventilation des coûts'!#REF!</f>
        <v>#REF!</v>
      </c>
      <c r="D13" s="158" t="e">
        <f>'Ventilation des coûts'!#REF!</f>
        <v>#REF!</v>
      </c>
      <c r="E13" s="158" t="e">
        <f>'Ventilation des coûts'!#REF!</f>
        <v>#REF!</v>
      </c>
      <c r="F13" s="158" t="e">
        <f>SUM(C13:E13)</f>
        <v>#REF!</v>
      </c>
    </row>
    <row r="14" spans="2:9">
      <c r="B14" s="160" t="s">
        <v>277</v>
      </c>
      <c r="C14" s="158" t="e">
        <f>'Ventilation des coûts'!#REF!</f>
        <v>#REF!</v>
      </c>
      <c r="D14" s="158" t="e">
        <f>'Ventilation des coûts'!#REF!</f>
        <v>#REF!</v>
      </c>
      <c r="E14" s="158" t="e">
        <f>'Ventilation des coûts'!#REF!</f>
        <v>#REF!</v>
      </c>
      <c r="F14" s="158" t="e">
        <f t="shared" ref="F14:F21" si="0">SUM(C14:E14)</f>
        <v>#REF!</v>
      </c>
    </row>
    <row r="15" spans="2:9">
      <c r="B15" s="160" t="s">
        <v>278</v>
      </c>
      <c r="C15" s="158" t="e">
        <f>'Ventilation des coûts'!#REF!</f>
        <v>#REF!</v>
      </c>
      <c r="D15" s="158" t="e">
        <f>'Ventilation des coûts'!#REF!</f>
        <v>#REF!</v>
      </c>
      <c r="E15" s="158" t="e">
        <f>'Ventilation des coûts'!#REF!</f>
        <v>#REF!</v>
      </c>
      <c r="F15" s="158" t="e">
        <f t="shared" si="0"/>
        <v>#REF!</v>
      </c>
    </row>
    <row r="16" spans="2:9">
      <c r="B16" s="160" t="s">
        <v>279</v>
      </c>
      <c r="C16" s="158" t="e">
        <f>'Ventilation des coûts'!#REF!</f>
        <v>#REF!</v>
      </c>
      <c r="D16" s="158" t="e">
        <f>'Ventilation des coûts'!#REF!</f>
        <v>#REF!</v>
      </c>
      <c r="E16" s="158" t="e">
        <f>'Ventilation des coûts'!#REF!</f>
        <v>#REF!</v>
      </c>
      <c r="F16" s="158" t="e">
        <f t="shared" si="0"/>
        <v>#REF!</v>
      </c>
    </row>
    <row r="17" spans="2:6">
      <c r="B17" s="160" t="s">
        <v>210</v>
      </c>
      <c r="C17" s="158" t="e">
        <f>'Ventilation des coûts'!#REF!</f>
        <v>#REF!</v>
      </c>
      <c r="D17" s="158" t="e">
        <f>'Ventilation des coûts'!#REF!</f>
        <v>#REF!</v>
      </c>
      <c r="E17" s="158" t="e">
        <f>'Ventilation des coûts'!#REF!</f>
        <v>#REF!</v>
      </c>
      <c r="F17" s="158" t="e">
        <f t="shared" si="0"/>
        <v>#REF!</v>
      </c>
    </row>
    <row r="18" spans="2:6">
      <c r="B18" s="160" t="s">
        <v>117</v>
      </c>
      <c r="C18" s="158" t="e">
        <f>SUM('Ventilation des coûts'!#REF!)</f>
        <v>#REF!</v>
      </c>
      <c r="D18" s="158" t="e">
        <f>SUM('Ventilation des coûts'!#REF!)</f>
        <v>#REF!</v>
      </c>
      <c r="E18" s="158" t="e">
        <f>SUM('Ventilation des coûts'!#REF!)</f>
        <v>#REF!</v>
      </c>
      <c r="F18" s="158" t="e">
        <f t="shared" si="0"/>
        <v>#REF!</v>
      </c>
    </row>
    <row r="19" spans="2:6">
      <c r="B19" s="160" t="s">
        <v>280</v>
      </c>
      <c r="C19" s="158" t="e">
        <f>#REF!</f>
        <v>#REF!</v>
      </c>
      <c r="D19" s="158"/>
      <c r="E19" s="158"/>
      <c r="F19" s="158" t="e">
        <f t="shared" si="0"/>
        <v>#REF!</v>
      </c>
    </row>
    <row r="20" spans="2:6">
      <c r="B20" s="181" t="s">
        <v>281</v>
      </c>
      <c r="C20" s="183" t="e">
        <f>SUM(C13:C19)</f>
        <v>#REF!</v>
      </c>
      <c r="D20" s="183" t="e">
        <f t="shared" ref="D20:E20" si="1">SUM(D13:D19)</f>
        <v>#REF!</v>
      </c>
      <c r="E20" s="183" t="e">
        <f t="shared" si="1"/>
        <v>#REF!</v>
      </c>
      <c r="F20" s="183" t="e">
        <f t="shared" si="0"/>
        <v>#REF!</v>
      </c>
    </row>
    <row r="21" spans="2:6">
      <c r="B21" s="160" t="s">
        <v>282</v>
      </c>
      <c r="C21" s="158" t="e">
        <f>IF(AND(D20=0,E20=0),#REF!,IF(E20=0,#REF!/2,#REF!/3))</f>
        <v>#REF!</v>
      </c>
      <c r="D21" s="158" t="e">
        <f>IF(AND(D20=0,E20=0),0,IF(E20=0,#REF!/2,#REF!/3))</f>
        <v>#REF!</v>
      </c>
      <c r="E21" s="158" t="e">
        <f>IF(E20=0,0,#REF!/3)</f>
        <v>#REF!</v>
      </c>
      <c r="F21" s="184" t="e">
        <f t="shared" si="0"/>
        <v>#REF!</v>
      </c>
    </row>
    <row r="22" spans="2:6">
      <c r="B22" s="181" t="s">
        <v>283</v>
      </c>
      <c r="C22" s="183" t="e">
        <f>C20+C21</f>
        <v>#REF!</v>
      </c>
      <c r="D22" s="183" t="e">
        <f t="shared" ref="D22:F22" si="2">D20+D21</f>
        <v>#REF!</v>
      </c>
      <c r="E22" s="183" t="e">
        <f t="shared" si="2"/>
        <v>#REF!</v>
      </c>
      <c r="F22" s="183" t="e">
        <f t="shared" si="2"/>
        <v>#REF!</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CF5D4B0323AB249930FCF394CA11C3E" ma:contentTypeVersion="10" ma:contentTypeDescription="Crée un document." ma:contentTypeScope="" ma:versionID="1a807327662b931fcd6b24cb593b1fdc">
  <xsd:schema xmlns:xsd="http://www.w3.org/2001/XMLSchema" xmlns:xs="http://www.w3.org/2001/XMLSchema" xmlns:p="http://schemas.microsoft.com/office/2006/metadata/properties" xmlns:ns2="add3070d-407c-4fd7-a287-1da7c42fc3ce" xmlns:ns3="9a303408-5f6e-4d61-92ac-938f5e30e0df" targetNamespace="http://schemas.microsoft.com/office/2006/metadata/properties" ma:root="true" ma:fieldsID="85ddef59a64a44607c60a0718f06a5cd" ns2:_="" ns3:_="">
    <xsd:import namespace="add3070d-407c-4fd7-a287-1da7c42fc3ce"/>
    <xsd:import namespace="9a303408-5f6e-4d61-92ac-938f5e30e0d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d3070d-407c-4fd7-a287-1da7c42fc3c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Balises d’images" ma:readOnly="false" ma:fieldId="{5cf76f15-5ced-4ddc-b409-7134ff3c332f}" ma:taxonomyMulti="true" ma:sspId="29603855-ba44-402f-a4bc-26d5aec8d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a303408-5f6e-4d61-92ac-938f5e30e0df"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c4047c6-b801-447f-97ba-0747a47eb9bf}" ma:internalName="TaxCatchAll" ma:showField="CatchAllData" ma:web="9a303408-5f6e-4d61-92ac-938f5e30e0d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a303408-5f6e-4d61-92ac-938f5e30e0df" xsi:nil="true"/>
    <lcf76f155ced4ddcb4097134ff3c332f xmlns="add3070d-407c-4fd7-a287-1da7c42fc3c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5BB5992-9D68-4AA9-BCBB-5F4CCEEDC5E8}">
  <ds:schemaRefs>
    <ds:schemaRef ds:uri="http://schemas.microsoft.com/sharepoint/v3/contenttype/forms"/>
  </ds:schemaRefs>
</ds:datastoreItem>
</file>

<file path=customXml/itemProps2.xml><?xml version="1.0" encoding="utf-8"?>
<ds:datastoreItem xmlns:ds="http://schemas.openxmlformats.org/officeDocument/2006/customXml" ds:itemID="{9B92726F-1C60-4C88-8069-DA078E279F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d3070d-407c-4fd7-a287-1da7c42fc3ce"/>
    <ds:schemaRef ds:uri="9a303408-5f6e-4d61-92ac-938f5e30e0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0EF15B-4D0F-4EDD-8C2C-F33EE6E424B4}">
  <ds:schemaRefs>
    <ds:schemaRef ds:uri="9a303408-5f6e-4d61-92ac-938f5e30e0df"/>
    <ds:schemaRef ds:uri="http://purl.org/dc/elements/1.1/"/>
    <ds:schemaRef ds:uri="http://www.w3.org/XML/1998/namespace"/>
    <ds:schemaRef ds:uri="http://schemas.microsoft.com/office/infopath/2007/PartnerControls"/>
    <ds:schemaRef ds:uri="http://purl.org/dc/terms/"/>
    <ds:schemaRef ds:uri="http://schemas.openxmlformats.org/package/2006/metadata/core-properties"/>
    <ds:schemaRef ds:uri="http://schemas.microsoft.com/office/2006/documentManagement/types"/>
    <ds:schemaRef ds:uri="add3070d-407c-4fd7-a287-1da7c42fc3ce"/>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2</vt:i4>
      </vt:variant>
    </vt:vector>
  </HeadingPairs>
  <TitlesOfParts>
    <vt:vector size="9" baseType="lpstr">
      <vt:lpstr>Données</vt:lpstr>
      <vt:lpstr>Ventilation des coûts</vt:lpstr>
      <vt:lpstr>Ventilation Contrib. espèce</vt:lpstr>
      <vt:lpstr>Ventilation Contrib. en nature</vt:lpstr>
      <vt:lpstr>Form. 7- Fiche Synthèse</vt:lpstr>
      <vt:lpstr>Résumé</vt:lpstr>
      <vt:lpstr>Feuil1</vt:lpstr>
      <vt:lpstr>'Form. 7- Fiche Synthèse'!Zone_d_impression</vt:lpstr>
      <vt:lpstr>'Ventilation des coûts'!Zone_d_impression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Cribiq</dc:creator>
  <cp:keywords/>
  <dc:description/>
  <cp:lastModifiedBy>Angelle Gagnon</cp:lastModifiedBy>
  <cp:revision/>
  <dcterms:created xsi:type="dcterms:W3CDTF">2015-08-26T16:36:28Z</dcterms:created>
  <dcterms:modified xsi:type="dcterms:W3CDTF">2025-10-28T13:54:54Z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0x010100BCF5D4B0323AB249930FCF394CA11C3E</vt:lpwstr>
  </property>
  <property fmtid="{D5CDD505-2E9C-101B-9397-08002B2CF9AE}" pid="3" name="Order">
    <vt:r8>4192200</vt:r8>
  </property>
  <property fmtid="{D5CDD505-2E9C-101B-9397-08002B2CF9AE}" pid="4" name="MediaServiceImageTags">
    <vt:lpwstr/>
  </property>
</Properties>
</file>